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Uzivatele\Malý\Katastry_realizace\Senice na Hané\Výběrové řízení\Rozpočet\Cesty\"/>
    </mc:Choice>
  </mc:AlternateContent>
  <bookViews>
    <workbookView xWindow="0" yWindow="0" windowWidth="16380" windowHeight="8190"/>
  </bookViews>
  <sheets>
    <sheet name="Krycí list" sheetId="1" r:id="rId1"/>
    <sheet name="Rekapitulace" sheetId="2" r:id="rId2"/>
    <sheet name="Položky" sheetId="3" r:id="rId3"/>
  </sheets>
  <definedNames>
    <definedName name="cisloobjektu">'Krycí list'!$A$4</definedName>
    <definedName name="cislostavby">'Krycí list'!$A$6</definedName>
    <definedName name="Datum">'Krycí list'!$B$26</definedName>
    <definedName name="Dil">Rekapitulace!$A$6</definedName>
    <definedName name="Dodavka">Rekapitulace!$G$9</definedName>
    <definedName name="Dodavka0">Položky!#REF!</definedName>
    <definedName name="HSV">Rekapitulace!$E$9</definedName>
    <definedName name="HSV0">Položky!#REF!</definedName>
    <definedName name="HZS">Rekapitulace!$I$9</definedName>
    <definedName name="HZS0">Položky!#REF!</definedName>
    <definedName name="JKSO">'Krycí list'!$F$4</definedName>
    <definedName name="MJ">'Krycí list'!$G$4</definedName>
    <definedName name="Mont">Rekapitulace!$H$9</definedName>
    <definedName name="Montaz0">Položky!#REF!</definedName>
    <definedName name="NazevDilu">Rekapitulace!$B$6</definedName>
    <definedName name="nazevobjektu">'Krycí list'!$C$4</definedName>
    <definedName name="nazevstavby">'Krycí list'!$C$6</definedName>
    <definedName name="_xlnm.Print_Titles" localSheetId="2">Položky!$1:$6</definedName>
    <definedName name="_xlnm.Print_Titles" localSheetId="1">Rekapitulace!$1:$6</definedName>
    <definedName name="Objednatel">'Krycí list'!$C$8</definedName>
    <definedName name="_xlnm.Print_Area" localSheetId="0">'Krycí list'!$A$1:$G$45</definedName>
    <definedName name="_xlnm.Print_Area" localSheetId="2">Položky!$A$1:$G$48</definedName>
    <definedName name="_xlnm.Print_Area" localSheetId="1">Rekapitulace!$A$1:$I$15</definedName>
    <definedName name="PocetMJ">'Krycí list'!$G$7</definedName>
    <definedName name="Poznamka">'Krycí list'!$B$37</definedName>
    <definedName name="Projektant">'Krycí list'!$C$7</definedName>
    <definedName name="PSV">Rekapitulace!$F$9</definedName>
    <definedName name="PSV0">Položky!#REF!</definedName>
    <definedName name="SloupecCC">Položky!$G$6</definedName>
    <definedName name="SloupecCisloPol">Položky!$B$6</definedName>
    <definedName name="SloupecJC">Položky!$F$6</definedName>
    <definedName name="SloupecMJ">Položky!$D$6</definedName>
    <definedName name="SloupecMnozstvi">Položky!$E$6</definedName>
    <definedName name="SloupecNazPol">Položky!$C$6</definedName>
    <definedName name="SloupecPC">Položky!$A$6</definedName>
    <definedName name="solver_lin" localSheetId="2">0</definedName>
    <definedName name="solver_num" localSheetId="2">0</definedName>
    <definedName name="solver_opt" localSheetId="2">Položky!#REF!</definedName>
    <definedName name="solver_typ" localSheetId="2">1</definedName>
    <definedName name="solver_val" localSheetId="2">0</definedName>
    <definedName name="Typ">Položky!#REF!</definedName>
    <definedName name="VRN">Rekapitulace!$H$15</definedName>
    <definedName name="VRNKc">Rekapitulace!$E$14</definedName>
    <definedName name="VRNnazev">Rekapitulace!$A$14</definedName>
    <definedName name="VRNproc">Rekapitulace!$F$14</definedName>
    <definedName name="VRNzakl">Rekapitulace!$G$14</definedName>
    <definedName name="Zakazka">'Krycí list'!$G$9</definedName>
    <definedName name="Zaklad22">'Krycí list'!$F$32</definedName>
    <definedName name="Zaklad5">'Krycí list'!$F$30</definedName>
    <definedName name="Zhotovitel">'Krycí list'!$E$11</definedName>
  </definedNames>
  <calcPr calcId="162913" iterateDelta="1E-4"/>
</workbook>
</file>

<file path=xl/calcChain.xml><?xml version="1.0" encoding="utf-8"?>
<calcChain xmlns="http://schemas.openxmlformats.org/spreadsheetml/2006/main">
  <c r="C48" i="3" l="1"/>
  <c r="BE46" i="3"/>
  <c r="BD46" i="3"/>
  <c r="BC46" i="3"/>
  <c r="BB46" i="3"/>
  <c r="G46" i="3"/>
  <c r="BA46" i="3" s="1"/>
  <c r="BE43" i="3"/>
  <c r="BD43" i="3"/>
  <c r="BC43" i="3"/>
  <c r="BB43" i="3"/>
  <c r="G43" i="3"/>
  <c r="BA43" i="3" s="1"/>
  <c r="BE39" i="3"/>
  <c r="BD39" i="3"/>
  <c r="BC39" i="3"/>
  <c r="BB39" i="3"/>
  <c r="G39" i="3"/>
  <c r="BA39" i="3" s="1"/>
  <c r="BE28" i="3"/>
  <c r="BD28" i="3"/>
  <c r="BC28" i="3"/>
  <c r="BB28" i="3"/>
  <c r="G28" i="3"/>
  <c r="BA28" i="3" s="1"/>
  <c r="BE26" i="3"/>
  <c r="BD26" i="3"/>
  <c r="BC26" i="3"/>
  <c r="BB26" i="3"/>
  <c r="G26" i="3"/>
  <c r="BA26" i="3" s="1"/>
  <c r="BE20" i="3"/>
  <c r="BE48" i="3" s="1"/>
  <c r="I8" i="2" s="1"/>
  <c r="BD20" i="3"/>
  <c r="BD48" i="3" s="1"/>
  <c r="H8" i="2" s="1"/>
  <c r="BC20" i="3"/>
  <c r="BC48" i="3" s="1"/>
  <c r="G8" i="2" s="1"/>
  <c r="BB20" i="3"/>
  <c r="BB48" i="3" s="1"/>
  <c r="F8" i="2" s="1"/>
  <c r="G20" i="3"/>
  <c r="G48" i="3" s="1"/>
  <c r="C18" i="3"/>
  <c r="BE17" i="3"/>
  <c r="BD17" i="3"/>
  <c r="BC17" i="3"/>
  <c r="BB17" i="3"/>
  <c r="G17" i="3"/>
  <c r="BA17" i="3" s="1"/>
  <c r="BE15" i="3"/>
  <c r="BD15" i="3"/>
  <c r="BC15" i="3"/>
  <c r="BB15" i="3"/>
  <c r="G15" i="3"/>
  <c r="BA15" i="3" s="1"/>
  <c r="BE13" i="3"/>
  <c r="BD13" i="3"/>
  <c r="BC13" i="3"/>
  <c r="BB13" i="3"/>
  <c r="BA13" i="3"/>
  <c r="G13" i="3"/>
  <c r="BE11" i="3"/>
  <c r="BD11" i="3"/>
  <c r="BD18" i="3" s="1"/>
  <c r="H7" i="2" s="1"/>
  <c r="BC11" i="3"/>
  <c r="BB11" i="3"/>
  <c r="G11" i="3"/>
  <c r="G18" i="3" s="1"/>
  <c r="BE8" i="3"/>
  <c r="BE18" i="3" s="1"/>
  <c r="I7" i="2" s="1"/>
  <c r="I9" i="2" s="1"/>
  <c r="C20" i="1" s="1"/>
  <c r="BD8" i="3"/>
  <c r="BC8" i="3"/>
  <c r="BB8" i="3"/>
  <c r="BA8" i="3"/>
  <c r="G8" i="3"/>
  <c r="F3" i="3"/>
  <c r="C3" i="3"/>
  <c r="H15" i="2"/>
  <c r="G14" i="2"/>
  <c r="I14" i="2" s="1"/>
  <c r="B8" i="2"/>
  <c r="A8" i="2"/>
  <c r="B7" i="2"/>
  <c r="A7" i="2"/>
  <c r="C2" i="2"/>
  <c r="C1" i="2"/>
  <c r="G22" i="1"/>
  <c r="G21" i="1" s="1"/>
  <c r="G8" i="1"/>
  <c r="BB18" i="3" l="1"/>
  <c r="F7" i="2" s="1"/>
  <c r="F9" i="2" s="1"/>
  <c r="C17" i="1" s="1"/>
  <c r="BC18" i="3"/>
  <c r="G7" i="2" s="1"/>
  <c r="G9" i="2" s="1"/>
  <c r="C14" i="1" s="1"/>
  <c r="H9" i="2"/>
  <c r="C15" i="1" s="1"/>
  <c r="BA20" i="3"/>
  <c r="BA48" i="3" s="1"/>
  <c r="E8" i="2" s="1"/>
  <c r="BA11" i="3"/>
  <c r="BA18" i="3" s="1"/>
  <c r="E7" i="2" s="1"/>
  <c r="E9" i="2" s="1"/>
  <c r="C16" i="1" s="1"/>
  <c r="C18" i="1" l="1"/>
  <c r="C21" i="1" s="1"/>
  <c r="C22" i="1" s="1"/>
  <c r="G32" i="1" s="1"/>
  <c r="G33" i="1" l="1"/>
  <c r="G34" i="1" s="1"/>
</calcChain>
</file>

<file path=xl/sharedStrings.xml><?xml version="1.0" encoding="utf-8"?>
<sst xmlns="http://schemas.openxmlformats.org/spreadsheetml/2006/main" count="146" uniqueCount="114">
  <si>
    <t>KRYCÍ LIST ROZPOČTU</t>
  </si>
  <si>
    <t>Objekt :</t>
  </si>
  <si>
    <t>Název objektu :</t>
  </si>
  <si>
    <t>JKSO :</t>
  </si>
  <si>
    <t>SO 102 Hlavní polní cesta C2</t>
  </si>
  <si>
    <t>Stavba :</t>
  </si>
  <si>
    <t>Název stavby :</t>
  </si>
  <si>
    <t>SKP :</t>
  </si>
  <si>
    <t>Společná zařízení v k.ú. Senice na Hané</t>
  </si>
  <si>
    <t>Projektant :</t>
  </si>
  <si>
    <t>Počet měrných jednotek :</t>
  </si>
  <si>
    <t>Objednatel :</t>
  </si>
  <si>
    <t>Pozemkový úřad Olomouc</t>
  </si>
  <si>
    <t>Náklady na MJ :</t>
  </si>
  <si>
    <t>Počet listů :</t>
  </si>
  <si>
    <t>Zakázkové číslo :</t>
  </si>
  <si>
    <t>Zpracovatel projektu :</t>
  </si>
  <si>
    <t>Zhotovitel :</t>
  </si>
  <si>
    <t>Lesprojekt Krnov, s.r.o.</t>
  </si>
  <si>
    <t>ROZPOČTOVÉ NÁKLADY</t>
  </si>
  <si>
    <t>Rozpočtové náklady II. a III. hlavy</t>
  </si>
  <si>
    <t>Vedlejší rozpočtové náklady</t>
  </si>
  <si>
    <t>Dodávka celkem</t>
  </si>
  <si>
    <t>Z</t>
  </si>
  <si>
    <t>Montáž celkem</t>
  </si>
  <si>
    <t>R</t>
  </si>
  <si>
    <t>HSV celkem</t>
  </si>
  <si>
    <t>N</t>
  </si>
  <si>
    <t>PSV celkem</t>
  </si>
  <si>
    <t>ZRN celkem</t>
  </si>
  <si>
    <t>HZS</t>
  </si>
  <si>
    <t>RN II.a III.hlavy</t>
  </si>
  <si>
    <t>Ostatní VRN</t>
  </si>
  <si>
    <t>ZRN+VRN+HZS</t>
  </si>
  <si>
    <t>VRN celkem</t>
  </si>
  <si>
    <t>Vypracoval</t>
  </si>
  <si>
    <t>Za zhotovitele</t>
  </si>
  <si>
    <t>Za objednatele</t>
  </si>
  <si>
    <t>Jméno :</t>
  </si>
  <si>
    <t>Datum :</t>
  </si>
  <si>
    <t>Podpis:</t>
  </si>
  <si>
    <t>Podpis :</t>
  </si>
  <si>
    <t>Základ pro DPH</t>
  </si>
  <si>
    <t>%  činí :</t>
  </si>
  <si>
    <t>DPH</t>
  </si>
  <si>
    <t>CENA ZA OBJEKT CELKEM</t>
  </si>
  <si>
    <t>Poznámka :</t>
  </si>
  <si>
    <t/>
  </si>
  <si>
    <t>REKAPITULACE  STAVEBNÍCH  DÍLŮ</t>
  </si>
  <si>
    <t>Stavební díl</t>
  </si>
  <si>
    <t>HSV</t>
  </si>
  <si>
    <t>PSV</t>
  </si>
  <si>
    <t>Dodávka</t>
  </si>
  <si>
    <t>Montáž</t>
  </si>
  <si>
    <t>CELKEM  OBJEKT</t>
  </si>
  <si>
    <t>VEDLEJŠÍ ROZPOČTOVÉ  NÁKLADY</t>
  </si>
  <si>
    <t>Název VRN</t>
  </si>
  <si>
    <t>Kč</t>
  </si>
  <si>
    <t>%</t>
  </si>
  <si>
    <t>Základna</t>
  </si>
  <si>
    <t>CELKEM VRN</t>
  </si>
  <si>
    <t>Položkový rozpočet</t>
  </si>
  <si>
    <t>VRN</t>
  </si>
  <si>
    <t>P.č.</t>
  </si>
  <si>
    <t>Číslo položky</t>
  </si>
  <si>
    <t>Název položky</t>
  </si>
  <si>
    <t>MJ</t>
  </si>
  <si>
    <t>množství</t>
  </si>
  <si>
    <t>cena / MJ</t>
  </si>
  <si>
    <t>celkem (Kč)</t>
  </si>
  <si>
    <t>Díl:</t>
  </si>
  <si>
    <t>0</t>
  </si>
  <si>
    <t>Ostatní náklady</t>
  </si>
  <si>
    <t>111001001</t>
  </si>
  <si>
    <t>Geodetické zaměření dokončeného díla</t>
  </si>
  <si>
    <t>Náklady na geodetické zaměření dokončeného díla</t>
  </si>
  <si>
    <t>111001003</t>
  </si>
  <si>
    <t>Dokumentace skutečného provedení stavby</t>
  </si>
  <si>
    <t>Náklady na vyhotovení veškeré potřebné výrobní dokumentace ocelových, zámečnických, truhlářských a ostatních výrobků, vzorky výrobků atd.</t>
  </si>
  <si>
    <t>111001005</t>
  </si>
  <si>
    <t>Zajištění publicity realizované stavby</t>
  </si>
  <si>
    <t>Náklady na vyhotovení billboardu o minimálním formátu 2100 x 2200 mm, voděodolné provedení s potiskem na podpůrné konstrukci.</t>
  </si>
  <si>
    <t>111001004</t>
  </si>
  <si>
    <t>Výrobní dokumentace prvků</t>
  </si>
  <si>
    <t>111001002</t>
  </si>
  <si>
    <t>Geotech. průzkum se zaměř. na návrh zlepšení zemin</t>
  </si>
  <si>
    <t>Celkem za</t>
  </si>
  <si>
    <t>00</t>
  </si>
  <si>
    <t>Vedlejší náklady</t>
  </si>
  <si>
    <t>110001001</t>
  </si>
  <si>
    <t>Zařízení staveniště</t>
  </si>
  <si>
    <t>Náklady zhotovitele související se zajištěním provozů nutných pro provádění díla (kanceláře řídících pracovníků, sociální objekty pro pracovníky stavby, sklady, provizorní zpevněné plochy pro skladování materiálů, oplocení zařízení staveniště, vnitrostaveništní rozvody všech potřebných energií vč. jejich poplatků) atd.</t>
  </si>
  <si>
    <t>Zřízení trvalé, dočasné deponie a mezideponie, příjezdy a přístupy na staveniště, úpravy staveniště z hlediska bezpečnosti a ochrany zdraví třetích osob, vč. nutných úprav pro osoby s omezenou schopností pohybu a orientace, uspořádání a bezpečnost staveniště z hlediska ochrany veřejných zájmů), dodržení podmínek pro provádění staveb z hlediska BOZP, dodržování podmínek pro ochranu životního prostředí při výstavbě, dodržení podmínek - možnosti nakládání s odpady, splnění zvláštních požadavků na provádění stavby, které vyžadují bezpečnostní opatření.</t>
  </si>
  <si>
    <t>Náklady zhotovitele spojené (po ukončení díla) s kompletním odstraněním zařízení staveniště vč. uvedení dotčených ploch do původního stavu.</t>
  </si>
  <si>
    <t>110001003</t>
  </si>
  <si>
    <t>Vytyčení stavby a inženýrských sítí před zahájením</t>
  </si>
  <si>
    <t>Náklady na vytyčení stavby a inženýrských sítí atd.</t>
  </si>
  <si>
    <t>110001004</t>
  </si>
  <si>
    <t>Zkoušky a revize</t>
  </si>
  <si>
    <t>Provedení zkoušek potřebných k provedení díla dle specifikace PD a TZ (zkoušky betonové směs / kontrolní vrty ABH I 3 x /, výtažné a odtrhové zkoušky, další) vč. vystavení příslušných protokolů, náklady na veškeré potřebné revize atd.</t>
  </si>
  <si>
    <t>;vrty na silnici C1 (2x únosnost pláně a 2x zkouška kce)</t>
  </si>
  <si>
    <t>;vrty na silnici C2 (3x únosnost pláně a 3x zkouška kce)</t>
  </si>
  <si>
    <t>;vrty na silnici C11 (2x únosnost pláně a 2x zkouška kce)</t>
  </si>
  <si>
    <t>;vrty na silnici C12 (3x únosnost pláně a 3x zkouška kce)</t>
  </si>
  <si>
    <t>110001002</t>
  </si>
  <si>
    <t>Provozní a územní vlivy</t>
  </si>
  <si>
    <t>Náklady související se ztíženými podmínkami při provádění díla v závislosti na okolním provozu, za nepřerušeného nebo omezeného provozu, zábory veřejného prostranství atd.</t>
  </si>
  <si>
    <t>Náklady na provizorní dopravní značení vč. jeho projednání a následného odstranění, čistění komunikací atd.</t>
  </si>
  <si>
    <t>110001005</t>
  </si>
  <si>
    <t>Záchranný archeologický výzkum - I. etapa</t>
  </si>
  <si>
    <t>Náklady zhotovitele související se zajištěním záchranného archeologického výzkumu (I. etapy) prostřednictvím oprávněné organizace v souladu se zákonem č. 20/1987 Sb. v platném znění, o státní památkové péči</t>
  </si>
  <si>
    <t>110001006</t>
  </si>
  <si>
    <t>Kompletní činnost, pojištění dodavatele</t>
  </si>
  <si>
    <t>Náklady zhotovitele související se zajištěním a provedením kompletního díla dle PD a souvisejících dokladů. Náklady na koordinaci subdodavatelů, pojištění zhotovitele atd.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</si>
</sst>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dd/mm/yy"/>
    <numFmt numFmtId="165" formatCode="#,##0.00,&quot;Kč&quot;"/>
    <numFmt numFmtId="166" formatCode="0.0"/>
  </numFmts>
  <fonts count="18">
    <font>
      <sz val="10"/>
      <name val="Arial CE"/>
      <family val="2"/>
      <charset val="238"/>
    </font>
    <font>
      <sz val="10"/>
      <name val="Arial CE"/>
      <family val="2"/>
      <charset val="1"/>
    </font>
    <font>
      <b/>
      <sz val="14"/>
      <name val="Arial CE"/>
      <family val="2"/>
      <charset val="238"/>
    </font>
    <font>
      <b/>
      <i/>
      <sz val="12"/>
      <name val="Arial CE"/>
      <family val="2"/>
      <charset val="238"/>
    </font>
    <font>
      <b/>
      <i/>
      <sz val="10"/>
      <name val="Arial CE"/>
      <family val="2"/>
      <charset val="238"/>
    </font>
    <font>
      <b/>
      <sz val="9"/>
      <name val="Arial CE"/>
      <family val="2"/>
      <charset val="238"/>
    </font>
    <font>
      <b/>
      <sz val="10"/>
      <name val="Arial CE"/>
      <family val="2"/>
      <charset val="238"/>
    </font>
    <font>
      <b/>
      <sz val="12"/>
      <name val="Arial CE"/>
      <family val="2"/>
      <charset val="238"/>
    </font>
    <font>
      <sz val="8"/>
      <name val="Arial CE"/>
      <family val="2"/>
      <charset val="238"/>
    </font>
    <font>
      <sz val="9"/>
      <name val="Arial CE"/>
      <family val="2"/>
      <charset val="238"/>
    </font>
    <font>
      <b/>
      <u/>
      <sz val="12"/>
      <name val="Arial CE"/>
      <family val="2"/>
      <charset val="238"/>
    </font>
    <font>
      <b/>
      <u/>
      <sz val="10"/>
      <name val="Arial CE"/>
      <family val="2"/>
      <charset val="238"/>
    </font>
    <font>
      <u/>
      <sz val="10"/>
      <name val="Arial CE"/>
      <family val="2"/>
      <charset val="238"/>
    </font>
    <font>
      <sz val="10"/>
      <color rgb="FFFFFFFF"/>
      <name val="Arial CE"/>
      <family val="2"/>
      <charset val="238"/>
    </font>
    <font>
      <sz val="8"/>
      <name val="Arial CE"/>
      <family val="2"/>
      <charset val="1"/>
    </font>
    <font>
      <sz val="8"/>
      <color rgb="FF99CC00"/>
      <name val="Arial CE"/>
      <family val="2"/>
      <charset val="238"/>
    </font>
    <font>
      <sz val="8"/>
      <color rgb="FF0000FF"/>
      <name val="Arial CE"/>
      <family val="2"/>
      <charset val="238"/>
    </font>
    <font>
      <sz val="10"/>
      <color rgb="FFFFFFFF"/>
      <name val="Arial CE"/>
      <family val="2"/>
      <charset val="1"/>
    </font>
  </fonts>
  <fills count="4">
    <fill>
      <patternFill patternType="none"/>
    </fill>
    <fill>
      <patternFill patternType="gray125"/>
    </fill>
    <fill>
      <patternFill patternType="solid">
        <fgColor rgb="FFC0C0C0"/>
        <bgColor rgb="FFCCCCFF"/>
      </patternFill>
    </fill>
    <fill>
      <patternFill patternType="solid">
        <fgColor rgb="FFFFFF00"/>
        <bgColor indexed="64"/>
      </patternFill>
    </fill>
  </fills>
  <borders count="56">
    <border>
      <left/>
      <right/>
      <top/>
      <bottom/>
      <diagonal/>
    </border>
    <border>
      <left style="medium">
        <color auto="1"/>
      </left>
      <right/>
      <top style="medium">
        <color auto="1"/>
      </top>
      <bottom/>
      <diagonal/>
    </border>
    <border>
      <left/>
      <right style="thin">
        <color auto="1"/>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thin">
        <color auto="1"/>
      </right>
      <top/>
      <bottom/>
      <diagonal/>
    </border>
    <border>
      <left/>
      <right style="medium">
        <color auto="1"/>
      </right>
      <top/>
      <bottom/>
      <diagonal/>
    </border>
    <border>
      <left style="medium">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right style="medium">
        <color auto="1"/>
      </right>
      <top style="thin">
        <color auto="1"/>
      </top>
      <bottom/>
      <diagonal/>
    </border>
    <border>
      <left style="thin">
        <color auto="1"/>
      </left>
      <right/>
      <top/>
      <bottom/>
      <diagonal/>
    </border>
    <border>
      <left/>
      <right style="thin">
        <color auto="1"/>
      </right>
      <top style="thin">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thin">
        <color auto="1"/>
      </left>
      <right style="medium">
        <color auto="1"/>
      </right>
      <top/>
      <bottom style="thin">
        <color auto="1"/>
      </bottom>
      <diagonal/>
    </border>
    <border>
      <left style="medium">
        <color auto="1"/>
      </left>
      <right style="medium">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bottom/>
      <diagonal/>
    </border>
    <border>
      <left/>
      <right/>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style="thin">
        <color auto="1"/>
      </bottom>
      <diagonal/>
    </border>
    <border>
      <left style="medium">
        <color auto="1"/>
      </left>
      <right/>
      <top/>
      <bottom style="thin">
        <color auto="1"/>
      </bottom>
      <diagonal/>
    </border>
    <border>
      <left style="thin">
        <color auto="1"/>
      </left>
      <right style="medium">
        <color auto="1"/>
      </right>
      <top style="thin">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medium">
        <color auto="1"/>
      </top>
      <bottom/>
      <diagonal/>
    </border>
    <border>
      <left style="thin">
        <color auto="1"/>
      </left>
      <right/>
      <top style="thin">
        <color auto="1"/>
      </top>
      <bottom style="medium">
        <color auto="1"/>
      </bottom>
      <diagonal/>
    </border>
    <border>
      <left/>
      <right style="medium">
        <color auto="1"/>
      </right>
      <top/>
      <bottom style="medium">
        <color auto="1"/>
      </bottom>
      <diagonal/>
    </border>
    <border>
      <left style="double">
        <color auto="1"/>
      </left>
      <right style="thin">
        <color auto="1"/>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style="thin">
        <color auto="1"/>
      </right>
      <top/>
      <bottom style="double">
        <color auto="1"/>
      </bottom>
      <diagonal/>
    </border>
    <border>
      <left/>
      <right/>
      <top/>
      <bottom style="double">
        <color auto="1"/>
      </bottom>
      <diagonal/>
    </border>
    <border>
      <left/>
      <right style="double">
        <color auto="1"/>
      </right>
      <top/>
      <bottom style="double">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bottom/>
      <diagonal/>
    </border>
    <border>
      <left style="thin">
        <color auto="1"/>
      </left>
      <right style="medium">
        <color auto="1"/>
      </right>
      <top/>
      <bottom/>
      <diagonal/>
    </border>
    <border>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right style="medium">
        <color auto="1"/>
      </right>
      <top/>
      <bottom style="thin">
        <color auto="1"/>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right style="medium">
        <color auto="1"/>
      </right>
      <top style="thin">
        <color auto="1"/>
      </top>
      <bottom style="medium">
        <color auto="1"/>
      </bottom>
      <diagonal/>
    </border>
    <border>
      <left style="thin">
        <color auto="1"/>
      </left>
      <right style="thin">
        <color auto="1"/>
      </right>
      <top/>
      <bottom style="thin">
        <color auto="1"/>
      </bottom>
      <diagonal/>
    </border>
  </borders>
  <cellStyleXfs count="2">
    <xf numFmtId="0" fontId="0" fillId="0" borderId="0"/>
    <xf numFmtId="0" fontId="1" fillId="0" borderId="0"/>
  </cellStyleXfs>
  <cellXfs count="178">
    <xf numFmtId="0" fontId="0" fillId="0" borderId="0" xfId="0"/>
    <xf numFmtId="0" fontId="1" fillId="0" borderId="43" xfId="1" applyBorder="1" applyAlignment="1">
      <alignment horizontal="center" shrinkToFit="1"/>
    </xf>
    <xf numFmtId="49" fontId="1" fillId="0" borderId="41" xfId="1" applyNumberFormat="1" applyFont="1" applyBorder="1" applyAlignment="1">
      <alignment horizontal="center"/>
    </xf>
    <xf numFmtId="0" fontId="10" fillId="0" borderId="0" xfId="1" applyFont="1" applyBorder="1" applyAlignment="1">
      <alignment horizontal="center"/>
    </xf>
    <xf numFmtId="3" fontId="6" fillId="0" borderId="54" xfId="0" applyNumberFormat="1" applyFont="1" applyBorder="1" applyAlignment="1">
      <alignment horizontal="right"/>
    </xf>
    <xf numFmtId="49" fontId="2" fillId="0" borderId="0" xfId="0" applyNumberFormat="1" applyFont="1" applyBorder="1" applyAlignment="1">
      <alignment horizontal="center"/>
    </xf>
    <xf numFmtId="0" fontId="1" fillId="0" borderId="43" xfId="1" applyFont="1" applyBorder="1" applyAlignment="1">
      <alignment horizontal="left"/>
    </xf>
    <xf numFmtId="0" fontId="1" fillId="0" borderId="41" xfId="1" applyFont="1" applyBorder="1" applyAlignment="1">
      <alignment horizontal="center"/>
    </xf>
    <xf numFmtId="0" fontId="1" fillId="0" borderId="38" xfId="1" applyFont="1" applyBorder="1" applyAlignment="1">
      <alignment horizontal="center"/>
    </xf>
    <xf numFmtId="0" fontId="8" fillId="0" borderId="0" xfId="0" applyFont="1" applyBorder="1" applyAlignment="1">
      <alignment horizontal="left" vertical="top" wrapText="1"/>
    </xf>
    <xf numFmtId="0" fontId="6" fillId="0" borderId="23" xfId="0" applyFont="1" applyBorder="1" applyAlignment="1">
      <alignment horizontal="center"/>
    </xf>
    <xf numFmtId="0" fontId="2" fillId="0" borderId="20" xfId="0" applyFont="1" applyBorder="1" applyAlignment="1">
      <alignment horizontal="center" vertical="center"/>
    </xf>
    <xf numFmtId="0" fontId="6" fillId="0" borderId="19" xfId="0" applyFont="1" applyBorder="1" applyAlignment="1">
      <alignment horizontal="left"/>
    </xf>
    <xf numFmtId="0" fontId="5" fillId="0" borderId="14" xfId="0" applyFont="1" applyBorder="1" applyAlignment="1">
      <alignment horizontal="left"/>
    </xf>
    <xf numFmtId="0" fontId="2" fillId="0" borderId="0" xfId="0" applyFont="1" applyBorder="1" applyAlignment="1">
      <alignment horizontal="center"/>
    </xf>
    <xf numFmtId="0" fontId="0" fillId="0" borderId="1" xfId="0" applyFont="1" applyBorder="1"/>
    <xf numFmtId="0" fontId="0" fillId="0" borderId="2" xfId="0" applyBorder="1"/>
    <xf numFmtId="0" fontId="0" fillId="0" borderId="3" xfId="0" applyFont="1" applyBorder="1"/>
    <xf numFmtId="0" fontId="0" fillId="0" borderId="4" xfId="0" applyBorder="1"/>
    <xf numFmtId="49" fontId="3" fillId="2" borderId="5" xfId="0" applyNumberFormat="1" applyFont="1" applyFill="1" applyBorder="1"/>
    <xf numFmtId="49" fontId="0" fillId="2" borderId="6" xfId="0" applyNumberFormat="1" applyFill="1" applyBorder="1"/>
    <xf numFmtId="0" fontId="4" fillId="2" borderId="0" xfId="0" applyFont="1" applyFill="1" applyBorder="1"/>
    <xf numFmtId="0" fontId="0" fillId="2" borderId="0" xfId="0" applyFill="1" applyBorder="1"/>
    <xf numFmtId="0" fontId="0" fillId="0" borderId="0" xfId="0" applyBorder="1"/>
    <xf numFmtId="0" fontId="0" fillId="0" borderId="7" xfId="0" applyBorder="1"/>
    <xf numFmtId="0" fontId="0" fillId="0" borderId="8" xfId="0" applyFont="1" applyBorder="1"/>
    <xf numFmtId="0" fontId="0" fillId="0" borderId="9" xfId="0" applyBorder="1"/>
    <xf numFmtId="0" fontId="0" fillId="0" borderId="10" xfId="0" applyFont="1" applyBorder="1"/>
    <xf numFmtId="0" fontId="0" fillId="0" borderId="11" xfId="0" applyFont="1" applyBorder="1"/>
    <xf numFmtId="0" fontId="0" fillId="0" borderId="12" xfId="0" applyBorder="1"/>
    <xf numFmtId="49" fontId="0" fillId="0" borderId="13" xfId="0" applyNumberFormat="1" applyBorder="1" applyAlignment="1">
      <alignment horizontal="left"/>
    </xf>
    <xf numFmtId="0" fontId="0" fillId="0" borderId="11" xfId="0" applyFont="1" applyBorder="1"/>
    <xf numFmtId="0" fontId="0" fillId="0" borderId="10" xfId="0" applyBorder="1"/>
    <xf numFmtId="0" fontId="0" fillId="0" borderId="12" xfId="0" applyBorder="1"/>
    <xf numFmtId="0" fontId="0" fillId="0" borderId="0" xfId="0"/>
    <xf numFmtId="3" fontId="0" fillId="0" borderId="12" xfId="0" applyNumberFormat="1" applyBorder="1"/>
    <xf numFmtId="0" fontId="0" fillId="0" borderId="15" xfId="0" applyFont="1" applyBorder="1"/>
    <xf numFmtId="0" fontId="0" fillId="0" borderId="16" xfId="0" applyBorder="1"/>
    <xf numFmtId="0" fontId="0" fillId="0" borderId="17" xfId="0" applyFont="1" applyBorder="1"/>
    <xf numFmtId="0" fontId="0" fillId="0" borderId="18" xfId="0" applyBorder="1"/>
    <xf numFmtId="0" fontId="0" fillId="0" borderId="5" xfId="0" applyFont="1" applyBorder="1"/>
    <xf numFmtId="0" fontId="0" fillId="0" borderId="13" xfId="0" applyFont="1" applyBorder="1"/>
    <xf numFmtId="3" fontId="0" fillId="0" borderId="0" xfId="0" applyNumberFormat="1"/>
    <xf numFmtId="0" fontId="6" fillId="0" borderId="21" xfId="0" applyFont="1" applyBorder="1" applyAlignment="1">
      <alignment horizontal="left"/>
    </xf>
    <xf numFmtId="0" fontId="0" fillId="0" borderId="22" xfId="0" applyBorder="1" applyAlignment="1">
      <alignment horizontal="left"/>
    </xf>
    <xf numFmtId="0" fontId="0" fillId="0" borderId="23" xfId="0" applyBorder="1" applyAlignment="1">
      <alignment horizontal="center"/>
    </xf>
    <xf numFmtId="0" fontId="0" fillId="0" borderId="24" xfId="0" applyBorder="1"/>
    <xf numFmtId="0" fontId="0" fillId="0" borderId="25" xfId="0" applyFont="1" applyBorder="1"/>
    <xf numFmtId="3" fontId="0" fillId="0" borderId="19" xfId="0" applyNumberFormat="1" applyBorder="1"/>
    <xf numFmtId="0" fontId="0" fillId="0" borderId="26" xfId="0" applyBorder="1"/>
    <xf numFmtId="3" fontId="0" fillId="0" borderId="27" xfId="0" applyNumberFormat="1" applyBorder="1"/>
    <xf numFmtId="0" fontId="0" fillId="0" borderId="28" xfId="0" applyBorder="1"/>
    <xf numFmtId="3" fontId="0" fillId="0" borderId="16" xfId="0" applyNumberFormat="1" applyBorder="1"/>
    <xf numFmtId="0" fontId="0" fillId="0" borderId="14" xfId="0" applyBorder="1"/>
    <xf numFmtId="0" fontId="0" fillId="0" borderId="29" xfId="0" applyFont="1" applyBorder="1"/>
    <xf numFmtId="0" fontId="0" fillId="0" borderId="30" xfId="0" applyFont="1" applyBorder="1"/>
    <xf numFmtId="0" fontId="0" fillId="0" borderId="32" xfId="0" applyFont="1" applyBorder="1"/>
    <xf numFmtId="3" fontId="0" fillId="0" borderId="33" xfId="0" applyNumberFormat="1" applyBorder="1"/>
    <xf numFmtId="0" fontId="0" fillId="0" borderId="34" xfId="0" applyBorder="1"/>
    <xf numFmtId="0" fontId="0" fillId="0" borderId="35" xfId="0" applyFont="1" applyBorder="1"/>
    <xf numFmtId="0" fontId="0" fillId="0" borderId="0" xfId="0" applyBorder="1" applyAlignment="1">
      <alignment horizontal="right"/>
    </xf>
    <xf numFmtId="164" fontId="0" fillId="0" borderId="0" xfId="0" applyNumberFormat="1" applyBorder="1"/>
    <xf numFmtId="0" fontId="0" fillId="0" borderId="11" xfId="0" applyBorder="1" applyAlignment="1">
      <alignment horizontal="right"/>
    </xf>
    <xf numFmtId="165" fontId="0" fillId="0" borderId="16" xfId="0" applyNumberFormat="1" applyBorder="1"/>
    <xf numFmtId="165" fontId="0" fillId="0" borderId="0" xfId="0" applyNumberFormat="1" applyBorder="1"/>
    <xf numFmtId="0" fontId="7" fillId="0" borderId="32" xfId="0" applyFont="1" applyBorder="1"/>
    <xf numFmtId="0" fontId="7" fillId="0" borderId="33" xfId="0" applyFont="1" applyBorder="1"/>
    <xf numFmtId="0" fontId="7" fillId="0" borderId="36" xfId="0" applyFont="1" applyBorder="1"/>
    <xf numFmtId="165" fontId="7" fillId="0" borderId="33" xfId="0" applyNumberFormat="1" applyFont="1" applyBorder="1"/>
    <xf numFmtId="0" fontId="7" fillId="0" borderId="0" xfId="0" applyFont="1"/>
    <xf numFmtId="0" fontId="0" fillId="0" borderId="0" xfId="0" applyFont="1" applyAlignment="1"/>
    <xf numFmtId="0" fontId="0" fillId="0" borderId="0" xfId="0" applyAlignment="1">
      <alignment wrapText="1"/>
    </xf>
    <xf numFmtId="0" fontId="4" fillId="0" borderId="39" xfId="1" applyFont="1" applyBorder="1"/>
    <xf numFmtId="0" fontId="1" fillId="0" borderId="39" xfId="1" applyBorder="1"/>
    <xf numFmtId="0" fontId="1" fillId="0" borderId="39" xfId="1" applyBorder="1" applyAlignment="1">
      <alignment horizontal="right"/>
    </xf>
    <xf numFmtId="0" fontId="1" fillId="0" borderId="39" xfId="1" applyFont="1" applyBorder="1"/>
    <xf numFmtId="0" fontId="0" fillId="0" borderId="39" xfId="0" applyBorder="1" applyAlignment="1">
      <alignment horizontal="left"/>
    </xf>
    <xf numFmtId="0" fontId="0" fillId="0" borderId="40" xfId="0" applyBorder="1"/>
    <xf numFmtId="0" fontId="4" fillId="0" borderId="42" xfId="1" applyFont="1" applyBorder="1"/>
    <xf numFmtId="0" fontId="1" fillId="0" borderId="42" xfId="1" applyBorder="1"/>
    <xf numFmtId="0" fontId="1" fillId="0" borderId="42" xfId="1" applyBorder="1" applyAlignment="1">
      <alignment horizontal="right"/>
    </xf>
    <xf numFmtId="49" fontId="6" fillId="0" borderId="21" xfId="0" applyNumberFormat="1" applyFont="1" applyBorder="1"/>
    <xf numFmtId="0" fontId="6" fillId="0" borderId="22" xfId="0" applyFont="1" applyBorder="1"/>
    <xf numFmtId="0" fontId="6" fillId="0" borderId="23" xfId="0" applyFont="1" applyBorder="1"/>
    <xf numFmtId="0" fontId="6" fillId="0" borderId="44" xfId="0" applyFont="1" applyBorder="1"/>
    <xf numFmtId="0" fontId="6" fillId="0" borderId="45" xfId="0" applyFont="1" applyBorder="1"/>
    <xf numFmtId="0" fontId="6" fillId="0" borderId="46" xfId="0" applyFont="1" applyBorder="1"/>
    <xf numFmtId="49" fontId="9" fillId="0" borderId="5" xfId="0" applyNumberFormat="1" applyFont="1" applyBorder="1"/>
    <xf numFmtId="0" fontId="9" fillId="0" borderId="0" xfId="0" applyFont="1" applyBorder="1"/>
    <xf numFmtId="0" fontId="0" fillId="0" borderId="0" xfId="0" applyBorder="1"/>
    <xf numFmtId="3" fontId="0" fillId="0" borderId="7" xfId="0" applyNumberFormat="1" applyFont="1" applyBorder="1"/>
    <xf numFmtId="3" fontId="0" fillId="0" borderId="47" xfId="0" applyNumberFormat="1" applyFont="1" applyBorder="1"/>
    <xf numFmtId="3" fontId="0" fillId="0" borderId="48" xfId="0" applyNumberFormat="1" applyFont="1" applyBorder="1"/>
    <xf numFmtId="0" fontId="6" fillId="0" borderId="21" xfId="0" applyFont="1" applyBorder="1"/>
    <xf numFmtId="3" fontId="6" fillId="0" borderId="23" xfId="0" applyNumberFormat="1" applyFont="1" applyBorder="1"/>
    <xf numFmtId="3" fontId="6" fillId="0" borderId="45" xfId="0" applyNumberFormat="1" applyFont="1" applyBorder="1"/>
    <xf numFmtId="3" fontId="6" fillId="0" borderId="46" xfId="0" applyNumberFormat="1" applyFont="1" applyBorder="1"/>
    <xf numFmtId="0" fontId="6" fillId="0" borderId="0" xfId="0" applyFont="1"/>
    <xf numFmtId="0" fontId="0" fillId="0" borderId="0" xfId="0"/>
    <xf numFmtId="0" fontId="6" fillId="0" borderId="26" xfId="0" applyFont="1" applyBorder="1"/>
    <xf numFmtId="0" fontId="6" fillId="0" borderId="27" xfId="0" applyFont="1" applyBorder="1"/>
    <xf numFmtId="0" fontId="0" fillId="0" borderId="49" xfId="0" applyBorder="1"/>
    <xf numFmtId="0" fontId="6" fillId="0" borderId="50" xfId="0" applyFont="1" applyBorder="1" applyAlignment="1">
      <alignment horizontal="right"/>
    </xf>
    <xf numFmtId="0" fontId="6" fillId="0" borderId="27" xfId="0" applyFont="1" applyBorder="1" applyAlignment="1">
      <alignment horizontal="right"/>
    </xf>
    <xf numFmtId="0" fontId="6" fillId="0" borderId="28" xfId="0" applyFont="1" applyBorder="1" applyAlignment="1">
      <alignment horizontal="center"/>
    </xf>
    <xf numFmtId="4" fontId="5" fillId="0" borderId="27" xfId="0" applyNumberFormat="1" applyFont="1" applyBorder="1" applyAlignment="1">
      <alignment horizontal="right"/>
    </xf>
    <xf numFmtId="4" fontId="5" fillId="0" borderId="49" xfId="0" applyNumberFormat="1" applyFont="1" applyBorder="1" applyAlignment="1">
      <alignment horizontal="right"/>
    </xf>
    <xf numFmtId="0" fontId="0" fillId="0" borderId="30" xfId="0" applyFont="1" applyBorder="1"/>
    <xf numFmtId="0" fontId="0" fillId="0" borderId="25" xfId="0" applyFont="1" applyBorder="1"/>
    <xf numFmtId="0" fontId="0" fillId="0" borderId="51" xfId="0" applyFont="1" applyBorder="1"/>
    <xf numFmtId="3" fontId="0" fillId="0" borderId="29" xfId="0" applyNumberFormat="1" applyFont="1" applyBorder="1" applyAlignment="1">
      <alignment horizontal="right"/>
    </xf>
    <xf numFmtId="166" fontId="0" fillId="0" borderId="52" xfId="0" applyNumberFormat="1" applyFont="1" applyBorder="1" applyAlignment="1">
      <alignment horizontal="right"/>
    </xf>
    <xf numFmtId="3" fontId="0" fillId="0" borderId="53" xfId="0" applyNumberFormat="1" applyFont="1" applyBorder="1" applyAlignment="1">
      <alignment horizontal="right"/>
    </xf>
    <xf numFmtId="4" fontId="0" fillId="0" borderId="25" xfId="0" applyNumberFormat="1" applyFont="1" applyBorder="1" applyAlignment="1">
      <alignment horizontal="right"/>
    </xf>
    <xf numFmtId="3" fontId="0" fillId="0" borderId="51" xfId="0" applyNumberFormat="1" applyFont="1" applyBorder="1" applyAlignment="1">
      <alignment horizontal="right"/>
    </xf>
    <xf numFmtId="0" fontId="0" fillId="0" borderId="32" xfId="0" applyBorder="1"/>
    <xf numFmtId="0" fontId="6" fillId="0" borderId="33" xfId="0" applyFont="1" applyBorder="1"/>
    <xf numFmtId="0" fontId="0" fillId="0" borderId="33" xfId="0" applyBorder="1"/>
    <xf numFmtId="4" fontId="0" fillId="0" borderId="54" xfId="0" applyNumberFormat="1" applyBorder="1"/>
    <xf numFmtId="4" fontId="0" fillId="0" borderId="32" xfId="0" applyNumberFormat="1" applyBorder="1"/>
    <xf numFmtId="4" fontId="0" fillId="0" borderId="33" xfId="0" applyNumberFormat="1" applyBorder="1"/>
    <xf numFmtId="0" fontId="1" fillId="0" borderId="0" xfId="1"/>
    <xf numFmtId="0" fontId="1" fillId="0" borderId="0" xfId="1" applyAlignment="1">
      <alignment horizontal="right"/>
    </xf>
    <xf numFmtId="0" fontId="1" fillId="0" borderId="0" xfId="1"/>
    <xf numFmtId="0" fontId="11" fillId="0" borderId="0" xfId="1" applyFont="1" applyAlignment="1">
      <alignment horizontal="center"/>
    </xf>
    <xf numFmtId="0" fontId="12" fillId="0" borderId="0" xfId="1" applyFont="1" applyAlignment="1">
      <alignment horizontal="center"/>
    </xf>
    <xf numFmtId="0" fontId="12" fillId="0" borderId="0" xfId="1" applyFont="1" applyAlignment="1">
      <alignment horizontal="right"/>
    </xf>
    <xf numFmtId="0" fontId="4" fillId="0" borderId="39" xfId="1" applyFont="1" applyBorder="1"/>
    <xf numFmtId="0" fontId="1" fillId="0" borderId="39" xfId="1" applyBorder="1"/>
    <xf numFmtId="0" fontId="9" fillId="0" borderId="39" xfId="1" applyFont="1" applyBorder="1" applyAlignment="1">
      <alignment horizontal="right"/>
    </xf>
    <xf numFmtId="0" fontId="1" fillId="0" borderId="39" xfId="1" applyBorder="1" applyAlignment="1">
      <alignment horizontal="left"/>
    </xf>
    <xf numFmtId="0" fontId="1" fillId="0" borderId="40" xfId="1" applyBorder="1"/>
    <xf numFmtId="0" fontId="4" fillId="0" borderId="42" xfId="1" applyFont="1" applyBorder="1"/>
    <xf numFmtId="0" fontId="1" fillId="0" borderId="42" xfId="1" applyBorder="1"/>
    <xf numFmtId="0" fontId="9" fillId="0" borderId="0" xfId="1" applyFont="1"/>
    <xf numFmtId="0" fontId="1" fillId="0" borderId="0" xfId="1" applyFont="1"/>
    <xf numFmtId="0" fontId="1" fillId="0" borderId="0" xfId="1" applyAlignment="1">
      <alignment horizontal="right"/>
    </xf>
    <xf numFmtId="0" fontId="1" fillId="0" borderId="0" xfId="1" applyAlignment="1"/>
    <xf numFmtId="49" fontId="5" fillId="0" borderId="52" xfId="1" applyNumberFormat="1" applyFont="1" applyBorder="1"/>
    <xf numFmtId="0" fontId="5" fillId="0" borderId="14" xfId="1" applyFont="1" applyBorder="1" applyAlignment="1">
      <alignment horizontal="center"/>
    </xf>
    <xf numFmtId="0" fontId="5" fillId="0" borderId="14" xfId="1" applyFont="1" applyBorder="1" applyAlignment="1">
      <alignment horizontal="center"/>
    </xf>
    <xf numFmtId="0" fontId="5" fillId="0" borderId="52" xfId="1" applyFont="1" applyBorder="1" applyAlignment="1">
      <alignment horizontal="center"/>
    </xf>
    <xf numFmtId="0" fontId="6" fillId="0" borderId="47" xfId="1" applyFont="1" applyBorder="1" applyAlignment="1">
      <alignment horizontal="center"/>
    </xf>
    <xf numFmtId="49" fontId="6" fillId="0" borderId="47" xfId="1" applyNumberFormat="1" applyFont="1" applyBorder="1" applyAlignment="1">
      <alignment horizontal="left"/>
    </xf>
    <xf numFmtId="0" fontId="6" fillId="0" borderId="47" xfId="1" applyFont="1" applyBorder="1"/>
    <xf numFmtId="0" fontId="1" fillId="0" borderId="47" xfId="1" applyBorder="1" applyAlignment="1">
      <alignment horizontal="center"/>
    </xf>
    <xf numFmtId="0" fontId="1" fillId="0" borderId="47" xfId="1" applyBorder="1" applyAlignment="1">
      <alignment horizontal="right"/>
    </xf>
    <xf numFmtId="0" fontId="1" fillId="0" borderId="47" xfId="1" applyBorder="1"/>
    <xf numFmtId="0" fontId="1" fillId="0" borderId="0" xfId="1"/>
    <xf numFmtId="0" fontId="13" fillId="0" borderId="0" xfId="1" applyFont="1"/>
    <xf numFmtId="0" fontId="0" fillId="0" borderId="47" xfId="1" applyFont="1" applyBorder="1" applyAlignment="1">
      <alignment horizontal="center"/>
    </xf>
    <xf numFmtId="49" fontId="8" fillId="0" borderId="47" xfId="1" applyNumberFormat="1" applyFont="1" applyBorder="1" applyAlignment="1">
      <alignment horizontal="left"/>
    </xf>
    <xf numFmtId="0" fontId="8" fillId="0" borderId="47" xfId="1" applyFont="1" applyBorder="1" applyAlignment="1">
      <alignment wrapText="1"/>
    </xf>
    <xf numFmtId="49" fontId="14" fillId="0" borderId="47" xfId="1" applyNumberFormat="1" applyFont="1" applyBorder="1" applyAlignment="1">
      <alignment horizontal="center" shrinkToFit="1"/>
    </xf>
    <xf numFmtId="4" fontId="14" fillId="0" borderId="47" xfId="1" applyNumberFormat="1" applyFont="1" applyBorder="1" applyAlignment="1">
      <alignment horizontal="right"/>
    </xf>
    <xf numFmtId="4" fontId="14" fillId="0" borderId="47" xfId="1" applyNumberFormat="1" applyFont="1" applyBorder="1"/>
    <xf numFmtId="0" fontId="9" fillId="0" borderId="47" xfId="1" applyFont="1" applyBorder="1" applyAlignment="1">
      <alignment horizontal="center"/>
    </xf>
    <xf numFmtId="49" fontId="9" fillId="0" borderId="47" xfId="1" applyNumberFormat="1" applyFont="1" applyBorder="1" applyAlignment="1">
      <alignment horizontal="left"/>
    </xf>
    <xf numFmtId="0" fontId="1" fillId="0" borderId="55" xfId="1" applyBorder="1" applyAlignment="1">
      <alignment horizontal="center"/>
    </xf>
    <xf numFmtId="49" fontId="4" fillId="0" borderId="55" xfId="1" applyNumberFormat="1" applyFont="1" applyBorder="1" applyAlignment="1">
      <alignment horizontal="left"/>
    </xf>
    <xf numFmtId="0" fontId="4" fillId="0" borderId="55" xfId="1" applyFont="1" applyBorder="1"/>
    <xf numFmtId="4" fontId="1" fillId="0" borderId="55" xfId="1" applyNumberFormat="1" applyBorder="1" applyAlignment="1">
      <alignment horizontal="right"/>
    </xf>
    <xf numFmtId="4" fontId="6" fillId="0" borderId="55" xfId="1" applyNumberFormat="1" applyFont="1" applyBorder="1"/>
    <xf numFmtId="3" fontId="1" fillId="0" borderId="0" xfId="1" applyNumberFormat="1"/>
    <xf numFmtId="4" fontId="16" fillId="0" borderId="47" xfId="1" applyNumberFormat="1" applyFont="1" applyBorder="1" applyAlignment="1">
      <alignment horizontal="right" wrapText="1"/>
    </xf>
    <xf numFmtId="0" fontId="16" fillId="0" borderId="47" xfId="1" applyFont="1" applyBorder="1" applyAlignment="1">
      <alignment horizontal="left" wrapText="1"/>
    </xf>
    <xf numFmtId="0" fontId="16" fillId="0" borderId="47" xfId="0" applyFont="1" applyBorder="1" applyAlignment="1">
      <alignment horizontal="right"/>
    </xf>
    <xf numFmtId="0" fontId="17" fillId="0" borderId="0" xfId="1" applyFont="1"/>
    <xf numFmtId="0" fontId="15" fillId="0" borderId="47" xfId="1" applyFont="1" applyBorder="1" applyAlignment="1">
      <alignment horizontal="left" wrapText="1" indent="1"/>
    </xf>
    <xf numFmtId="0" fontId="16" fillId="0" borderId="13" xfId="1" applyFont="1" applyBorder="1" applyAlignment="1">
      <alignment horizontal="left" wrapText="1"/>
    </xf>
    <xf numFmtId="4" fontId="14" fillId="3" borderId="47" xfId="1" applyNumberFormat="1" applyFont="1" applyFill="1" applyBorder="1" applyAlignment="1">
      <alignment horizontal="right"/>
    </xf>
    <xf numFmtId="4" fontId="0" fillId="0" borderId="6" xfId="0" applyNumberFormat="1" applyFont="1" applyBorder="1"/>
    <xf numFmtId="4" fontId="6" fillId="0" borderId="44" xfId="0" applyNumberFormat="1" applyFont="1" applyBorder="1"/>
    <xf numFmtId="4" fontId="0" fillId="0" borderId="19" xfId="0" applyNumberFormat="1" applyBorder="1"/>
    <xf numFmtId="4" fontId="0" fillId="0" borderId="31" xfId="0" applyNumberFormat="1" applyBorder="1"/>
    <xf numFmtId="4" fontId="0" fillId="0" borderId="12" xfId="0" applyNumberFormat="1" applyBorder="1"/>
    <xf numFmtId="4" fontId="7" fillId="0" borderId="37" xfId="0" applyNumberFormat="1" applyFont="1" applyBorder="1"/>
    <xf numFmtId="4" fontId="0" fillId="0" borderId="18" xfId="0" applyNumberFormat="1" applyBorder="1"/>
  </cellXfs>
  <cellStyles count="2">
    <cellStyle name="Normální" xfId="0" builtinId="0"/>
    <cellStyle name="TableStyleLigh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45"/>
  <sheetViews>
    <sheetView tabSelected="1" zoomScaleNormal="100" workbookViewId="0">
      <selection activeCell="K28" sqref="K28"/>
    </sheetView>
  </sheetViews>
  <sheetFormatPr defaultRowHeight="12.75"/>
  <cols>
    <col min="1" max="1" width="2"/>
    <col min="2" max="2" width="15"/>
    <col min="3" max="3" width="15.85546875"/>
    <col min="4" max="4" width="14.5703125"/>
    <col min="5" max="5" width="13.5703125"/>
    <col min="6" max="6" width="16.5703125"/>
    <col min="7" max="7" width="15.28515625"/>
    <col min="8" max="1025" width="8.7109375"/>
  </cols>
  <sheetData>
    <row r="1" spans="1:57" ht="21.75" customHeight="1">
      <c r="A1" s="14" t="s">
        <v>0</v>
      </c>
      <c r="B1" s="14"/>
      <c r="C1" s="14"/>
      <c r="D1" s="14"/>
      <c r="E1" s="14"/>
      <c r="F1" s="14"/>
      <c r="G1" s="14"/>
    </row>
    <row r="2" spans="1:57" ht="15" customHeight="1"/>
    <row r="3" spans="1:57" ht="12.95" customHeight="1">
      <c r="A3" s="15" t="s">
        <v>1</v>
      </c>
      <c r="B3" s="16"/>
      <c r="C3" s="17" t="s">
        <v>2</v>
      </c>
      <c r="D3" s="17"/>
      <c r="E3" s="17"/>
      <c r="F3" s="17" t="s">
        <v>3</v>
      </c>
      <c r="G3" s="18"/>
    </row>
    <row r="4" spans="1:57" ht="12.95" customHeight="1">
      <c r="A4" s="19"/>
      <c r="B4" s="20"/>
      <c r="C4" s="21" t="s">
        <v>4</v>
      </c>
      <c r="D4" s="22"/>
      <c r="E4" s="22"/>
      <c r="F4" s="23"/>
      <c r="G4" s="24"/>
    </row>
    <row r="5" spans="1:57" ht="12.95" customHeight="1">
      <c r="A5" s="25" t="s">
        <v>5</v>
      </c>
      <c r="B5" s="26"/>
      <c r="C5" s="27" t="s">
        <v>6</v>
      </c>
      <c r="D5" s="27"/>
      <c r="E5" s="27"/>
      <c r="F5" s="28" t="s">
        <v>7</v>
      </c>
      <c r="G5" s="29"/>
    </row>
    <row r="6" spans="1:57" ht="12.95" customHeight="1">
      <c r="A6" s="19"/>
      <c r="B6" s="20"/>
      <c r="C6" s="21" t="s">
        <v>8</v>
      </c>
      <c r="D6" s="22"/>
      <c r="E6" s="22"/>
      <c r="F6" s="30"/>
      <c r="G6" s="24"/>
    </row>
    <row r="7" spans="1:57">
      <c r="A7" s="25" t="s">
        <v>9</v>
      </c>
      <c r="B7" s="27"/>
      <c r="C7" s="13"/>
      <c r="D7" s="13"/>
      <c r="E7" s="31" t="s">
        <v>10</v>
      </c>
      <c r="F7" s="32"/>
      <c r="G7" s="33">
        <v>0</v>
      </c>
      <c r="H7" s="34"/>
      <c r="I7" s="34"/>
    </row>
    <row r="8" spans="1:57">
      <c r="A8" s="25" t="s">
        <v>11</v>
      </c>
      <c r="B8" s="27"/>
      <c r="C8" s="13" t="s">
        <v>12</v>
      </c>
      <c r="D8" s="13"/>
      <c r="E8" s="28" t="s">
        <v>13</v>
      </c>
      <c r="F8" s="27"/>
      <c r="G8" s="35">
        <f>IF(PocetMJ=0,,ROUND((F30+F32)/PocetMJ,1))</f>
        <v>0</v>
      </c>
    </row>
    <row r="9" spans="1:57">
      <c r="A9" s="36" t="s">
        <v>14</v>
      </c>
      <c r="B9" s="37"/>
      <c r="C9" s="37"/>
      <c r="D9" s="37"/>
      <c r="E9" s="38" t="s">
        <v>15</v>
      </c>
      <c r="F9" s="37"/>
      <c r="G9" s="39"/>
    </row>
    <row r="10" spans="1:57">
      <c r="A10" s="40" t="s">
        <v>16</v>
      </c>
      <c r="B10" s="23"/>
      <c r="C10" s="23"/>
      <c r="D10" s="23"/>
      <c r="E10" s="41" t="s">
        <v>17</v>
      </c>
      <c r="F10" s="23"/>
      <c r="G10" s="24"/>
      <c r="BA10" s="42"/>
      <c r="BB10" s="42"/>
      <c r="BC10" s="42"/>
      <c r="BD10" s="42"/>
      <c r="BE10" s="42"/>
    </row>
    <row r="11" spans="1:57">
      <c r="A11" s="40"/>
      <c r="B11" s="23"/>
      <c r="C11" s="23"/>
      <c r="D11" s="23"/>
      <c r="E11" s="12" t="s">
        <v>18</v>
      </c>
      <c r="F11" s="12"/>
      <c r="G11" s="12"/>
    </row>
    <row r="12" spans="1:57" ht="28.5" customHeight="1">
      <c r="A12" s="11" t="s">
        <v>19</v>
      </c>
      <c r="B12" s="11"/>
      <c r="C12" s="11"/>
      <c r="D12" s="11"/>
      <c r="E12" s="11"/>
      <c r="F12" s="11"/>
      <c r="G12" s="11"/>
    </row>
    <row r="13" spans="1:57" ht="17.25" customHeight="1">
      <c r="A13" s="43" t="s">
        <v>20</v>
      </c>
      <c r="B13" s="44"/>
      <c r="C13" s="45"/>
      <c r="D13" s="10" t="s">
        <v>21</v>
      </c>
      <c r="E13" s="10"/>
      <c r="F13" s="10"/>
      <c r="G13" s="10"/>
    </row>
    <row r="14" spans="1:57" ht="15.95" customHeight="1">
      <c r="A14" s="46"/>
      <c r="B14" s="47" t="s">
        <v>22</v>
      </c>
      <c r="C14" s="173">
        <f>Dodavka</f>
        <v>0</v>
      </c>
      <c r="D14" s="49"/>
      <c r="E14" s="50"/>
      <c r="F14" s="51"/>
      <c r="G14" s="48"/>
    </row>
    <row r="15" spans="1:57" ht="15.95" customHeight="1">
      <c r="A15" s="46" t="s">
        <v>23</v>
      </c>
      <c r="B15" s="47" t="s">
        <v>24</v>
      </c>
      <c r="C15" s="173">
        <f>Mont</f>
        <v>0</v>
      </c>
      <c r="D15" s="36"/>
      <c r="E15" s="52"/>
      <c r="F15" s="53"/>
      <c r="G15" s="48"/>
    </row>
    <row r="16" spans="1:57" ht="15.95" customHeight="1">
      <c r="A16" s="46" t="s">
        <v>25</v>
      </c>
      <c r="B16" s="47" t="s">
        <v>26</v>
      </c>
      <c r="C16" s="173">
        <f>HSV</f>
        <v>0</v>
      </c>
      <c r="D16" s="36"/>
      <c r="E16" s="52"/>
      <c r="F16" s="53"/>
      <c r="G16" s="48"/>
    </row>
    <row r="17" spans="1:7" ht="15.95" customHeight="1">
      <c r="A17" s="54" t="s">
        <v>27</v>
      </c>
      <c r="B17" s="47" t="s">
        <v>28</v>
      </c>
      <c r="C17" s="173">
        <f>PSV</f>
        <v>0</v>
      </c>
      <c r="D17" s="36"/>
      <c r="E17" s="52"/>
      <c r="F17" s="53"/>
      <c r="G17" s="48"/>
    </row>
    <row r="18" spans="1:7" ht="15.95" customHeight="1">
      <c r="A18" s="55" t="s">
        <v>29</v>
      </c>
      <c r="B18" s="47"/>
      <c r="C18" s="173">
        <f>SUM(C14:C17)</f>
        <v>0</v>
      </c>
      <c r="D18" s="36"/>
      <c r="E18" s="52"/>
      <c r="F18" s="53"/>
      <c r="G18" s="48"/>
    </row>
    <row r="19" spans="1:7" ht="15.95" customHeight="1">
      <c r="A19" s="55"/>
      <c r="B19" s="47"/>
      <c r="C19" s="173"/>
      <c r="D19" s="36"/>
      <c r="E19" s="52"/>
      <c r="F19" s="53"/>
      <c r="G19" s="48"/>
    </row>
    <row r="20" spans="1:7" ht="15.95" customHeight="1">
      <c r="A20" s="55" t="s">
        <v>30</v>
      </c>
      <c r="B20" s="47"/>
      <c r="C20" s="173">
        <f>HZS</f>
        <v>0</v>
      </c>
      <c r="D20" s="36"/>
      <c r="E20" s="52"/>
      <c r="F20" s="53"/>
      <c r="G20" s="48"/>
    </row>
    <row r="21" spans="1:7" ht="15.95" customHeight="1">
      <c r="A21" s="40" t="s">
        <v>31</v>
      </c>
      <c r="B21" s="23"/>
      <c r="C21" s="173">
        <f>C18+C20</f>
        <v>0</v>
      </c>
      <c r="D21" s="36" t="s">
        <v>32</v>
      </c>
      <c r="E21" s="52"/>
      <c r="F21" s="53"/>
      <c r="G21" s="48">
        <f>G22-SUM(G14:G20)</f>
        <v>0</v>
      </c>
    </row>
    <row r="22" spans="1:7" ht="15.95" customHeight="1">
      <c r="A22" s="36" t="s">
        <v>33</v>
      </c>
      <c r="B22" s="37"/>
      <c r="C22" s="174">
        <f>C21+G22</f>
        <v>0</v>
      </c>
      <c r="D22" s="56" t="s">
        <v>34</v>
      </c>
      <c r="E22" s="57"/>
      <c r="F22" s="58"/>
      <c r="G22" s="48">
        <f>VRN</f>
        <v>0</v>
      </c>
    </row>
    <row r="23" spans="1:7">
      <c r="A23" s="15" t="s">
        <v>35</v>
      </c>
      <c r="B23" s="17"/>
      <c r="C23" s="59" t="s">
        <v>36</v>
      </c>
      <c r="D23" s="17"/>
      <c r="E23" s="59" t="s">
        <v>37</v>
      </c>
      <c r="F23" s="17"/>
      <c r="G23" s="18"/>
    </row>
    <row r="24" spans="1:7">
      <c r="A24" s="25"/>
      <c r="B24" s="27"/>
      <c r="C24" s="28" t="s">
        <v>38</v>
      </c>
      <c r="D24" s="27"/>
      <c r="E24" s="28" t="s">
        <v>38</v>
      </c>
      <c r="F24" s="27"/>
      <c r="G24" s="29"/>
    </row>
    <row r="25" spans="1:7">
      <c r="A25" s="40" t="s">
        <v>39</v>
      </c>
      <c r="B25" s="60"/>
      <c r="C25" s="41" t="s">
        <v>39</v>
      </c>
      <c r="D25" s="23"/>
      <c r="E25" s="41" t="s">
        <v>39</v>
      </c>
      <c r="F25" s="23"/>
      <c r="G25" s="24"/>
    </row>
    <row r="26" spans="1:7">
      <c r="A26" s="40"/>
      <c r="B26" s="61"/>
      <c r="C26" s="41" t="s">
        <v>40</v>
      </c>
      <c r="D26" s="23"/>
      <c r="E26" s="41" t="s">
        <v>41</v>
      </c>
      <c r="F26" s="23"/>
      <c r="G26" s="24"/>
    </row>
    <row r="27" spans="1:7">
      <c r="A27" s="40"/>
      <c r="B27" s="23"/>
      <c r="C27" s="41"/>
      <c r="D27" s="23"/>
      <c r="E27" s="41"/>
      <c r="F27" s="23"/>
      <c r="G27" s="24"/>
    </row>
    <row r="28" spans="1:7" ht="97.5" customHeight="1">
      <c r="A28" s="40"/>
      <c r="B28" s="23"/>
      <c r="C28" s="41"/>
      <c r="D28" s="23"/>
      <c r="E28" s="41"/>
      <c r="F28" s="23"/>
      <c r="G28" s="24"/>
    </row>
    <row r="29" spans="1:7">
      <c r="A29" s="25" t="s">
        <v>42</v>
      </c>
      <c r="B29" s="27"/>
      <c r="C29" s="62">
        <v>0</v>
      </c>
      <c r="D29" s="27" t="s">
        <v>43</v>
      </c>
      <c r="E29" s="28"/>
      <c r="F29" s="63"/>
      <c r="G29" s="29"/>
    </row>
    <row r="30" spans="1:7">
      <c r="A30" s="25" t="s">
        <v>42</v>
      </c>
      <c r="B30" s="27"/>
      <c r="C30" s="62">
        <v>14</v>
      </c>
      <c r="D30" s="27" t="s">
        <v>43</v>
      </c>
      <c r="E30" s="28"/>
      <c r="F30" s="63"/>
      <c r="G30" s="29"/>
    </row>
    <row r="31" spans="1:7">
      <c r="A31" s="25" t="s">
        <v>44</v>
      </c>
      <c r="B31" s="27"/>
      <c r="C31" s="62">
        <v>14</v>
      </c>
      <c r="D31" s="27" t="s">
        <v>43</v>
      </c>
      <c r="E31" s="28"/>
      <c r="F31" s="64"/>
      <c r="G31" s="39"/>
    </row>
    <row r="32" spans="1:7">
      <c r="A32" s="25" t="s">
        <v>42</v>
      </c>
      <c r="B32" s="27"/>
      <c r="C32" s="62">
        <v>21</v>
      </c>
      <c r="D32" s="27" t="s">
        <v>43</v>
      </c>
      <c r="E32" s="28"/>
      <c r="F32" s="63"/>
      <c r="G32" s="175">
        <f>C22</f>
        <v>0</v>
      </c>
    </row>
    <row r="33" spans="1:8">
      <c r="A33" s="25" t="s">
        <v>44</v>
      </c>
      <c r="B33" s="27"/>
      <c r="C33" s="62">
        <v>21</v>
      </c>
      <c r="D33" s="27" t="s">
        <v>43</v>
      </c>
      <c r="E33" s="28"/>
      <c r="F33" s="64"/>
      <c r="G33" s="177">
        <f>G32*0.21</f>
        <v>0</v>
      </c>
    </row>
    <row r="34" spans="1:8" s="69" customFormat="1" ht="19.5" customHeight="1">
      <c r="A34" s="65" t="s">
        <v>45</v>
      </c>
      <c r="B34" s="66"/>
      <c r="C34" s="66"/>
      <c r="D34" s="66"/>
      <c r="E34" s="67"/>
      <c r="F34" s="68"/>
      <c r="G34" s="176">
        <f>SUM(G32:G33)</f>
        <v>0</v>
      </c>
    </row>
    <row r="36" spans="1:8">
      <c r="A36" s="70" t="s">
        <v>46</v>
      </c>
      <c r="B36" s="70"/>
      <c r="C36" s="70"/>
      <c r="D36" s="70"/>
      <c r="E36" s="70"/>
      <c r="F36" s="70"/>
      <c r="G36" s="70"/>
      <c r="H36" t="s">
        <v>47</v>
      </c>
    </row>
    <row r="37" spans="1:8" ht="14.25" customHeight="1">
      <c r="A37" s="70"/>
      <c r="B37" s="9"/>
      <c r="C37" s="9"/>
      <c r="D37" s="9"/>
      <c r="E37" s="9"/>
      <c r="F37" s="9"/>
      <c r="G37" s="9"/>
      <c r="H37" t="s">
        <v>47</v>
      </c>
    </row>
    <row r="38" spans="1:8" ht="12.75" customHeight="1">
      <c r="A38" s="71"/>
      <c r="B38" s="9"/>
      <c r="C38" s="9"/>
      <c r="D38" s="9"/>
      <c r="E38" s="9"/>
      <c r="F38" s="9"/>
      <c r="G38" s="9"/>
      <c r="H38" t="s">
        <v>47</v>
      </c>
    </row>
    <row r="39" spans="1:8">
      <c r="A39" s="71"/>
      <c r="B39" s="9"/>
      <c r="C39" s="9"/>
      <c r="D39" s="9"/>
      <c r="E39" s="9"/>
      <c r="F39" s="9"/>
      <c r="G39" s="9"/>
      <c r="H39" t="s">
        <v>47</v>
      </c>
    </row>
    <row r="40" spans="1:8">
      <c r="A40" s="71"/>
      <c r="B40" s="9"/>
      <c r="C40" s="9"/>
      <c r="D40" s="9"/>
      <c r="E40" s="9"/>
      <c r="F40" s="9"/>
      <c r="G40" s="9"/>
      <c r="H40" t="s">
        <v>47</v>
      </c>
    </row>
    <row r="41" spans="1:8">
      <c r="A41" s="71"/>
      <c r="B41" s="9"/>
      <c r="C41" s="9"/>
      <c r="D41" s="9"/>
      <c r="E41" s="9"/>
      <c r="F41" s="9"/>
      <c r="G41" s="9"/>
      <c r="H41" t="s">
        <v>47</v>
      </c>
    </row>
    <row r="42" spans="1:8">
      <c r="A42" s="71"/>
      <c r="B42" s="9"/>
      <c r="C42" s="9"/>
      <c r="D42" s="9"/>
      <c r="E42" s="9"/>
      <c r="F42" s="9"/>
      <c r="G42" s="9"/>
      <c r="H42" t="s">
        <v>47</v>
      </c>
    </row>
    <row r="43" spans="1:8">
      <c r="A43" s="71"/>
      <c r="B43" s="9"/>
      <c r="C43" s="9"/>
      <c r="D43" s="9"/>
      <c r="E43" s="9"/>
      <c r="F43" s="9"/>
      <c r="G43" s="9"/>
      <c r="H43" t="s">
        <v>47</v>
      </c>
    </row>
    <row r="44" spans="1:8">
      <c r="A44" s="71"/>
      <c r="B44" s="9"/>
      <c r="C44" s="9"/>
      <c r="D44" s="9"/>
      <c r="E44" s="9"/>
      <c r="F44" s="9"/>
      <c r="G44" s="9"/>
      <c r="H44" t="s">
        <v>47</v>
      </c>
    </row>
    <row r="45" spans="1:8" ht="3" customHeight="1">
      <c r="A45" s="71"/>
      <c r="B45" s="9"/>
      <c r="C45" s="9"/>
      <c r="D45" s="9"/>
      <c r="E45" s="9"/>
      <c r="F45" s="9"/>
      <c r="G45" s="9"/>
      <c r="H45" t="s">
        <v>47</v>
      </c>
    </row>
  </sheetData>
  <sheetProtection algorithmName="SHA-512" hashValue="cbqC8uGqQARpvnNu2XEI6Ndqj8eyO2YvE28s41hCM9/r2GvqBymVtABiDDVVSzUyqBX4TJWItCrvXFISnjw5eg==" saltValue="in6CY2dwnvNbf6rvZVNUQQ==" spinCount="100000" sheet="1" objects="1" scenarios="1"/>
  <protectedRanges>
    <protectedRange sqref="A7:G12 A23:G28" name="Oblast1"/>
  </protectedRanges>
  <mergeCells count="7">
    <mergeCell ref="D13:G13"/>
    <mergeCell ref="B37:G45"/>
    <mergeCell ref="A1:G1"/>
    <mergeCell ref="C7:D7"/>
    <mergeCell ref="C8:D8"/>
    <mergeCell ref="E11:G11"/>
    <mergeCell ref="A12:G12"/>
  </mergeCells>
  <pageMargins left="0.59027777777777801" right="0.39374999999999999" top="0.98402777777777795" bottom="0.98402777777777795" header="0.51180555555555496" footer="0.51180555555555496"/>
  <pageSetup paperSize="0" scale="0" firstPageNumber="0" orientation="portrait" usePrinterDefaults="0" horizontalDpi="0" verticalDpi="0" copies="0"/>
  <headerFooter>
    <oddFooter>&amp;CStrana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15"/>
  <sheetViews>
    <sheetView zoomScaleNormal="100" workbookViewId="0">
      <selection activeCell="E7" sqref="E7:E9"/>
    </sheetView>
  </sheetViews>
  <sheetFormatPr defaultRowHeight="12.75"/>
  <cols>
    <col min="1" max="1" width="5.85546875"/>
    <col min="2" max="2" width="6.140625"/>
    <col min="3" max="3" width="11.42578125"/>
    <col min="4" max="4" width="15.85546875"/>
    <col min="5" max="5" width="11.28515625"/>
    <col min="6" max="6" width="10.85546875"/>
    <col min="7" max="7" width="11"/>
    <col min="8" max="8" width="11.140625"/>
    <col min="9" max="9" width="10.7109375"/>
    <col min="10" max="1025" width="8.7109375"/>
  </cols>
  <sheetData>
    <row r="1" spans="1:57">
      <c r="A1" s="8" t="s">
        <v>5</v>
      </c>
      <c r="B1" s="8"/>
      <c r="C1" s="72" t="str">
        <f>CONCATENATE(cislostavby," ",nazevstavby)</f>
        <v xml:space="preserve"> Společná zařízení v k.ú. Senice na Hané</v>
      </c>
      <c r="D1" s="73"/>
      <c r="E1" s="74"/>
      <c r="F1" s="73"/>
      <c r="G1" s="75"/>
      <c r="H1" s="76"/>
      <c r="I1" s="77"/>
    </row>
    <row r="2" spans="1:57">
      <c r="A2" s="7" t="s">
        <v>1</v>
      </c>
      <c r="B2" s="7"/>
      <c r="C2" s="78" t="str">
        <f>CONCATENATE(cisloobjektu," ",nazevobjektu)</f>
        <v xml:space="preserve"> SO 102 Hlavní polní cesta C2</v>
      </c>
      <c r="D2" s="79"/>
      <c r="E2" s="80"/>
      <c r="F2" s="79"/>
      <c r="G2" s="6"/>
      <c r="H2" s="6"/>
      <c r="I2" s="6"/>
    </row>
    <row r="3" spans="1:57">
      <c r="F3" s="23"/>
    </row>
    <row r="4" spans="1:57" ht="19.5" customHeight="1">
      <c r="A4" s="5" t="s">
        <v>48</v>
      </c>
      <c r="B4" s="5"/>
      <c r="C4" s="5"/>
      <c r="D4" s="5"/>
      <c r="E4" s="5"/>
      <c r="F4" s="5"/>
      <c r="G4" s="5"/>
      <c r="H4" s="5"/>
      <c r="I4" s="5"/>
    </row>
    <row r="6" spans="1:57" s="23" customFormat="1">
      <c r="A6" s="81"/>
      <c r="B6" s="82" t="s">
        <v>49</v>
      </c>
      <c r="C6" s="82"/>
      <c r="D6" s="83"/>
      <c r="E6" s="84" t="s">
        <v>50</v>
      </c>
      <c r="F6" s="85" t="s">
        <v>51</v>
      </c>
      <c r="G6" s="85" t="s">
        <v>52</v>
      </c>
      <c r="H6" s="85" t="s">
        <v>53</v>
      </c>
      <c r="I6" s="86" t="s">
        <v>30</v>
      </c>
    </row>
    <row r="7" spans="1:57">
      <c r="A7" s="87" t="str">
        <f>Položky!B7</f>
        <v>0</v>
      </c>
      <c r="B7" s="88" t="str">
        <f>Položky!C7</f>
        <v>Ostatní náklady</v>
      </c>
      <c r="C7" s="89"/>
      <c r="D7" s="90"/>
      <c r="E7" s="171">
        <f>Položky!BA18</f>
        <v>0</v>
      </c>
      <c r="F7" s="91">
        <f>Položky!BB18</f>
        <v>0</v>
      </c>
      <c r="G7" s="91">
        <f>Položky!BC18</f>
        <v>0</v>
      </c>
      <c r="H7" s="91">
        <f>Položky!BD18</f>
        <v>0</v>
      </c>
      <c r="I7" s="92">
        <f>Položky!BE18</f>
        <v>0</v>
      </c>
    </row>
    <row r="8" spans="1:57">
      <c r="A8" s="87" t="str">
        <f>Položky!B19</f>
        <v>00</v>
      </c>
      <c r="B8" s="88" t="str">
        <f>Položky!C19</f>
        <v>Vedlejší náklady</v>
      </c>
      <c r="C8" s="89"/>
      <c r="D8" s="90"/>
      <c r="E8" s="171">
        <f>Položky!BA48</f>
        <v>0</v>
      </c>
      <c r="F8" s="91">
        <f>Položky!BB48</f>
        <v>0</v>
      </c>
      <c r="G8" s="91">
        <f>Položky!BC48</f>
        <v>0</v>
      </c>
      <c r="H8" s="91">
        <f>Položky!BD48</f>
        <v>0</v>
      </c>
      <c r="I8" s="92">
        <f>Položky!BE48</f>
        <v>0</v>
      </c>
    </row>
    <row r="9" spans="1:57" s="97" customFormat="1">
      <c r="A9" s="93"/>
      <c r="B9" s="82" t="s">
        <v>54</v>
      </c>
      <c r="C9" s="82"/>
      <c r="D9" s="94"/>
      <c r="E9" s="172">
        <f>SUM(E7:E8)</f>
        <v>0</v>
      </c>
      <c r="F9" s="95">
        <f>SUM(F7:F8)</f>
        <v>0</v>
      </c>
      <c r="G9" s="95">
        <f>SUM(G7:G8)</f>
        <v>0</v>
      </c>
      <c r="H9" s="95">
        <f>SUM(H7:H8)</f>
        <v>0</v>
      </c>
      <c r="I9" s="96">
        <f>SUM(I7:I8)</f>
        <v>0</v>
      </c>
    </row>
    <row r="10" spans="1:57">
      <c r="A10" s="89"/>
      <c r="B10" s="89"/>
      <c r="C10" s="89"/>
      <c r="D10" s="89"/>
      <c r="E10" s="89"/>
      <c r="F10" s="89"/>
      <c r="G10" s="89"/>
      <c r="H10" s="89"/>
      <c r="I10" s="89"/>
    </row>
    <row r="11" spans="1:57" ht="19.5" customHeight="1">
      <c r="A11" s="14" t="s">
        <v>55</v>
      </c>
      <c r="B11" s="14"/>
      <c r="C11" s="14"/>
      <c r="D11" s="14"/>
      <c r="E11" s="14"/>
      <c r="F11" s="14"/>
      <c r="G11" s="14"/>
      <c r="H11" s="14"/>
      <c r="I11" s="14"/>
      <c r="BA11" s="42"/>
      <c r="BB11" s="42"/>
      <c r="BC11" s="42"/>
      <c r="BD11" s="42"/>
      <c r="BE11" s="42"/>
    </row>
    <row r="12" spans="1:57">
      <c r="A12" s="98"/>
      <c r="B12" s="98"/>
      <c r="C12" s="98"/>
      <c r="D12" s="98"/>
      <c r="E12" s="98"/>
      <c r="F12" s="98"/>
      <c r="G12" s="98"/>
      <c r="H12" s="98"/>
      <c r="I12" s="98"/>
    </row>
    <row r="13" spans="1:57">
      <c r="A13" s="99" t="s">
        <v>56</v>
      </c>
      <c r="B13" s="100"/>
      <c r="C13" s="100"/>
      <c r="D13" s="101"/>
      <c r="E13" s="102" t="s">
        <v>57</v>
      </c>
      <c r="F13" s="103" t="s">
        <v>58</v>
      </c>
      <c r="G13" s="104" t="s">
        <v>59</v>
      </c>
      <c r="H13" s="105"/>
      <c r="I13" s="106" t="s">
        <v>57</v>
      </c>
    </row>
    <row r="14" spans="1:57">
      <c r="A14" s="107"/>
      <c r="B14" s="108"/>
      <c r="C14" s="108"/>
      <c r="D14" s="109"/>
      <c r="E14" s="110"/>
      <c r="F14" s="111"/>
      <c r="G14" s="112">
        <f>CHOOSE(BA14+1,HSV+PSV,HSV+PSV+Mont,HSV+PSV+Dodavka+Mont,HSV,PSV,Mont,Dodavka,Mont+Dodavka,0)</f>
        <v>0</v>
      </c>
      <c r="H14" s="113"/>
      <c r="I14" s="114">
        <f>E14+F14*G14/100</f>
        <v>0</v>
      </c>
      <c r="BA14">
        <v>8</v>
      </c>
    </row>
    <row r="15" spans="1:57">
      <c r="A15" s="115"/>
      <c r="B15" s="116" t="s">
        <v>60</v>
      </c>
      <c r="C15" s="117"/>
      <c r="D15" s="118"/>
      <c r="E15" s="119"/>
      <c r="F15" s="120"/>
      <c r="G15" s="120"/>
      <c r="H15" s="4">
        <f>SUM(H14:H14)</f>
        <v>0</v>
      </c>
      <c r="I15" s="4"/>
    </row>
  </sheetData>
  <sheetProtection algorithmName="SHA-512" hashValue="5GDIlK9Z47U3G/EmuCdKERE6+J0kXSue9P4ixSnu3f+OQ2z+uEGpgiPKCDUA2rNndlLOgMjMpQU5KQ5emTyE7A==" saltValue="hFrFo5dGRsqelWEOsXqhJA==" spinCount="100000" sheet="1" objects="1" scenarios="1"/>
  <mergeCells count="6">
    <mergeCell ref="H15:I15"/>
    <mergeCell ref="A1:B1"/>
    <mergeCell ref="A2:B2"/>
    <mergeCell ref="G2:I2"/>
    <mergeCell ref="A4:I4"/>
    <mergeCell ref="A11:I11"/>
  </mergeCells>
  <pageMargins left="0.59027777777777801" right="0.39374999999999999" top="0.98402777777777795" bottom="0.98402777777777795" header="0.51180555555555496" footer="0.51180555555555496"/>
  <pageSetup paperSize="9" firstPageNumber="0" orientation="portrait" r:id="rId1"/>
  <headerFooter>
    <oddFooter>&amp;CStrana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8"/>
  <sheetViews>
    <sheetView showGridLines="0" zoomScaleNormal="100" workbookViewId="0">
      <selection activeCell="G26" sqref="G26"/>
    </sheetView>
  </sheetViews>
  <sheetFormatPr defaultRowHeight="12.75"/>
  <cols>
    <col min="1" max="1" width="3.85546875" style="121"/>
    <col min="2" max="2" width="12" style="121"/>
    <col min="3" max="3" width="40.42578125" style="121"/>
    <col min="4" max="4" width="5.5703125" style="121"/>
    <col min="5" max="5" width="8.5703125" style="122"/>
    <col min="6" max="6" width="9.85546875" style="121"/>
    <col min="7" max="7" width="13.85546875" style="121"/>
    <col min="8" max="1025" width="9.140625" style="121"/>
  </cols>
  <sheetData>
    <row r="1" spans="1:104" ht="15.75">
      <c r="A1" s="3" t="s">
        <v>61</v>
      </c>
      <c r="B1" s="3"/>
      <c r="C1" s="3"/>
      <c r="D1" s="3"/>
      <c r="E1" s="3"/>
      <c r="F1" s="3"/>
      <c r="G1" s="3"/>
      <c r="H1"/>
      <c r="I1"/>
      <c r="M1"/>
      <c r="O1"/>
      <c r="AA1"/>
      <c r="AB1"/>
      <c r="AC1"/>
      <c r="AZ1"/>
      <c r="BA1"/>
      <c r="BB1"/>
      <c r="BC1"/>
      <c r="BD1"/>
      <c r="BE1"/>
      <c r="CZ1"/>
    </row>
    <row r="2" spans="1:104">
      <c r="A2" s="123"/>
      <c r="B2" s="124"/>
      <c r="C2" s="125"/>
      <c r="D2" s="125"/>
      <c r="E2" s="126"/>
      <c r="F2" s="125"/>
      <c r="G2" s="125"/>
      <c r="H2"/>
      <c r="I2"/>
      <c r="M2"/>
      <c r="O2"/>
      <c r="AA2"/>
      <c r="AB2"/>
      <c r="AC2"/>
      <c r="AZ2"/>
      <c r="BA2"/>
      <c r="BB2"/>
      <c r="BC2"/>
      <c r="BD2"/>
      <c r="BE2"/>
      <c r="CZ2"/>
    </row>
    <row r="3" spans="1:104">
      <c r="A3" s="8" t="s">
        <v>5</v>
      </c>
      <c r="B3" s="8"/>
      <c r="C3" s="127" t="str">
        <f>CONCATENATE(cislostavby," ",nazevstavby)</f>
        <v xml:space="preserve"> Společná zařízení v k.ú. Senice na Hané</v>
      </c>
      <c r="D3" s="128"/>
      <c r="E3" s="129"/>
      <c r="F3" s="130">
        <f>Rekapitulace!H1</f>
        <v>0</v>
      </c>
      <c r="G3" s="131"/>
      <c r="H3"/>
      <c r="I3"/>
      <c r="M3"/>
      <c r="O3"/>
      <c r="AA3"/>
      <c r="AB3"/>
      <c r="AC3"/>
      <c r="AZ3"/>
      <c r="BA3"/>
      <c r="BB3"/>
      <c r="BC3"/>
      <c r="BD3"/>
      <c r="BE3"/>
      <c r="CZ3"/>
    </row>
    <row r="4" spans="1:104">
      <c r="A4" s="2" t="s">
        <v>1</v>
      </c>
      <c r="B4" s="2"/>
      <c r="C4" s="132" t="s">
        <v>62</v>
      </c>
      <c r="D4" s="133"/>
      <c r="E4" s="1"/>
      <c r="F4" s="1"/>
      <c r="G4" s="1"/>
      <c r="H4"/>
      <c r="I4"/>
      <c r="M4"/>
      <c r="O4"/>
      <c r="AA4"/>
      <c r="AB4"/>
      <c r="AC4"/>
      <c r="AZ4"/>
      <c r="BA4"/>
      <c r="BB4"/>
      <c r="BC4"/>
      <c r="BD4"/>
      <c r="BE4"/>
      <c r="CZ4"/>
    </row>
    <row r="5" spans="1:104">
      <c r="A5" s="134"/>
      <c r="B5" s="135"/>
      <c r="C5" s="135"/>
      <c r="D5" s="123"/>
      <c r="E5" s="136"/>
      <c r="F5" s="123"/>
      <c r="G5" s="137"/>
      <c r="H5"/>
      <c r="I5"/>
      <c r="M5"/>
      <c r="O5"/>
      <c r="AA5"/>
      <c r="AB5"/>
      <c r="AC5"/>
      <c r="AZ5"/>
      <c r="BA5"/>
      <c r="BB5"/>
      <c r="BC5"/>
      <c r="BD5"/>
      <c r="BE5"/>
      <c r="CZ5"/>
    </row>
    <row r="6" spans="1:104">
      <c r="A6" s="138" t="s">
        <v>63</v>
      </c>
      <c r="B6" s="139" t="s">
        <v>64</v>
      </c>
      <c r="C6" s="139" t="s">
        <v>65</v>
      </c>
      <c r="D6" s="139" t="s">
        <v>66</v>
      </c>
      <c r="E6" s="140" t="s">
        <v>67</v>
      </c>
      <c r="F6" s="139" t="s">
        <v>68</v>
      </c>
      <c r="G6" s="141" t="s">
        <v>69</v>
      </c>
      <c r="H6"/>
      <c r="I6"/>
      <c r="M6"/>
      <c r="O6"/>
      <c r="AA6"/>
      <c r="AB6"/>
      <c r="AC6"/>
      <c r="AZ6"/>
      <c r="BA6"/>
      <c r="BB6"/>
      <c r="BC6"/>
      <c r="BD6"/>
      <c r="BE6"/>
      <c r="CZ6"/>
    </row>
    <row r="7" spans="1:104">
      <c r="A7" s="142" t="s">
        <v>70</v>
      </c>
      <c r="B7" s="143" t="s">
        <v>71</v>
      </c>
      <c r="C7" s="144" t="s">
        <v>72</v>
      </c>
      <c r="D7" s="145"/>
      <c r="E7" s="146"/>
      <c r="F7" s="146"/>
      <c r="G7" s="147"/>
      <c r="H7" s="148"/>
      <c r="I7" s="148"/>
      <c r="M7"/>
      <c r="O7" s="149">
        <v>1</v>
      </c>
      <c r="AA7"/>
      <c r="AB7"/>
      <c r="AC7"/>
      <c r="AZ7"/>
      <c r="BA7"/>
      <c r="BB7"/>
      <c r="BC7"/>
      <c r="BD7"/>
      <c r="BE7"/>
      <c r="CZ7"/>
    </row>
    <row r="8" spans="1:104">
      <c r="A8" s="150">
        <v>1</v>
      </c>
      <c r="B8" s="151" t="s">
        <v>73</v>
      </c>
      <c r="C8" s="152" t="s">
        <v>74</v>
      </c>
      <c r="D8" s="153"/>
      <c r="E8" s="154">
        <v>1</v>
      </c>
      <c r="F8" s="170">
        <v>0</v>
      </c>
      <c r="G8" s="155">
        <f>E8*F8</f>
        <v>0</v>
      </c>
      <c r="H8"/>
      <c r="I8"/>
      <c r="M8"/>
      <c r="O8" s="149">
        <v>2</v>
      </c>
      <c r="AA8" s="121">
        <v>12</v>
      </c>
      <c r="AB8" s="121">
        <v>0</v>
      </c>
      <c r="AC8" s="121">
        <v>1</v>
      </c>
      <c r="AZ8" s="121">
        <v>1</v>
      </c>
      <c r="BA8" s="121">
        <f>IF(AZ8=1,G8,0)</f>
        <v>0</v>
      </c>
      <c r="BB8" s="121">
        <f>IF(AZ8=2,G8,0)</f>
        <v>0</v>
      </c>
      <c r="BC8" s="121">
        <f>IF(AZ8=3,G8,0)</f>
        <v>0</v>
      </c>
      <c r="BD8" s="121">
        <f>IF(AZ8=4,G8,0)</f>
        <v>0</v>
      </c>
      <c r="BE8" s="121">
        <f>IF(AZ8=5,G8,0)</f>
        <v>0</v>
      </c>
      <c r="CZ8" s="121">
        <v>0</v>
      </c>
    </row>
    <row r="9" spans="1:104" ht="12.75" customHeight="1">
      <c r="A9" s="156"/>
      <c r="B9" s="157"/>
      <c r="C9" s="168" t="s">
        <v>75</v>
      </c>
      <c r="D9" s="168"/>
      <c r="E9" s="168"/>
      <c r="F9" s="168"/>
      <c r="G9" s="168"/>
      <c r="H9"/>
      <c r="I9"/>
      <c r="M9"/>
      <c r="O9" s="149">
        <v>3</v>
      </c>
      <c r="AA9"/>
      <c r="AB9"/>
      <c r="AC9"/>
      <c r="AZ9"/>
      <c r="BA9"/>
      <c r="BB9"/>
      <c r="BC9"/>
      <c r="BD9"/>
      <c r="BE9"/>
      <c r="CZ9"/>
    </row>
    <row r="10" spans="1:104">
      <c r="A10" s="156"/>
      <c r="B10" s="157"/>
      <c r="C10" s="168"/>
      <c r="D10" s="168"/>
      <c r="E10" s="168"/>
      <c r="F10" s="168"/>
      <c r="G10" s="168"/>
      <c r="H10"/>
      <c r="I10"/>
      <c r="M10"/>
      <c r="O10" s="149">
        <v>3</v>
      </c>
      <c r="AA10"/>
      <c r="AB10"/>
      <c r="AC10"/>
      <c r="AZ10"/>
      <c r="BA10"/>
      <c r="BB10"/>
      <c r="BC10"/>
      <c r="BD10"/>
      <c r="BE10"/>
      <c r="CZ10"/>
    </row>
    <row r="11" spans="1:104">
      <c r="A11" s="150">
        <v>2</v>
      </c>
      <c r="B11" s="151" t="s">
        <v>76</v>
      </c>
      <c r="C11" s="152" t="s">
        <v>77</v>
      </c>
      <c r="D11" s="153"/>
      <c r="E11" s="154">
        <v>1</v>
      </c>
      <c r="F11" s="170">
        <v>0</v>
      </c>
      <c r="G11" s="155">
        <f>E11*F11</f>
        <v>0</v>
      </c>
      <c r="H11"/>
      <c r="I11"/>
      <c r="M11"/>
      <c r="O11" s="149">
        <v>2</v>
      </c>
      <c r="AA11" s="121">
        <v>12</v>
      </c>
      <c r="AB11" s="121">
        <v>0</v>
      </c>
      <c r="AC11" s="121">
        <v>2</v>
      </c>
      <c r="AZ11" s="121">
        <v>1</v>
      </c>
      <c r="BA11" s="121">
        <f>IF(AZ11=1,G11,0)</f>
        <v>0</v>
      </c>
      <c r="BB11" s="121">
        <f>IF(AZ11=2,G11,0)</f>
        <v>0</v>
      </c>
      <c r="BC11" s="121">
        <f>IF(AZ11=3,G11,0)</f>
        <v>0</v>
      </c>
      <c r="BD11" s="121">
        <f>IF(AZ11=4,G11,0)</f>
        <v>0</v>
      </c>
      <c r="BE11" s="121">
        <f>IF(AZ11=5,G11,0)</f>
        <v>0</v>
      </c>
      <c r="CZ11" s="121">
        <v>0</v>
      </c>
    </row>
    <row r="12" spans="1:104" ht="12.75" customHeight="1">
      <c r="A12" s="156"/>
      <c r="B12" s="157"/>
      <c r="C12" s="168" t="s">
        <v>78</v>
      </c>
      <c r="D12" s="168"/>
      <c r="E12" s="168"/>
      <c r="F12" s="168"/>
      <c r="G12" s="168"/>
      <c r="H12"/>
      <c r="I12"/>
      <c r="M12"/>
      <c r="O12" s="149">
        <v>3</v>
      </c>
      <c r="AA12"/>
      <c r="AB12"/>
      <c r="AC12"/>
      <c r="AZ12"/>
      <c r="BA12"/>
      <c r="BB12"/>
      <c r="BC12"/>
      <c r="BD12"/>
      <c r="BE12"/>
      <c r="CZ12"/>
    </row>
    <row r="13" spans="1:104">
      <c r="A13" s="150">
        <v>3</v>
      </c>
      <c r="B13" s="151" t="s">
        <v>79</v>
      </c>
      <c r="C13" s="152" t="s">
        <v>80</v>
      </c>
      <c r="D13" s="153"/>
      <c r="E13" s="154">
        <v>1</v>
      </c>
      <c r="F13" s="170">
        <v>0</v>
      </c>
      <c r="G13" s="155">
        <f>E13*F13</f>
        <v>0</v>
      </c>
      <c r="H13"/>
      <c r="I13"/>
      <c r="M13"/>
      <c r="O13" s="149">
        <v>2</v>
      </c>
      <c r="AA13" s="121">
        <v>12</v>
      </c>
      <c r="AB13" s="121">
        <v>0</v>
      </c>
      <c r="AC13" s="121">
        <v>3</v>
      </c>
      <c r="AZ13" s="121">
        <v>1</v>
      </c>
      <c r="BA13" s="121">
        <f>IF(AZ13=1,G13,0)</f>
        <v>0</v>
      </c>
      <c r="BB13" s="121">
        <f>IF(AZ13=2,G13,0)</f>
        <v>0</v>
      </c>
      <c r="BC13" s="121">
        <f>IF(AZ13=3,G13,0)</f>
        <v>0</v>
      </c>
      <c r="BD13" s="121">
        <f>IF(AZ13=4,G13,0)</f>
        <v>0</v>
      </c>
      <c r="BE13" s="121">
        <f>IF(AZ13=5,G13,0)</f>
        <v>0</v>
      </c>
      <c r="CZ13" s="121">
        <v>0</v>
      </c>
    </row>
    <row r="14" spans="1:104" ht="12.75" customHeight="1">
      <c r="A14" s="156"/>
      <c r="B14" s="157"/>
      <c r="C14" s="168" t="s">
        <v>81</v>
      </c>
      <c r="D14" s="168"/>
      <c r="E14" s="168"/>
      <c r="F14" s="168"/>
      <c r="G14" s="168"/>
      <c r="H14"/>
      <c r="I14"/>
      <c r="M14"/>
      <c r="O14" s="149">
        <v>3</v>
      </c>
      <c r="AA14"/>
      <c r="AB14"/>
      <c r="AC14"/>
      <c r="AZ14"/>
      <c r="BA14"/>
      <c r="BB14"/>
      <c r="BC14"/>
      <c r="BD14"/>
      <c r="BE14"/>
      <c r="CZ14"/>
    </row>
    <row r="15" spans="1:104">
      <c r="A15" s="150">
        <v>4</v>
      </c>
      <c r="B15" s="151" t="s">
        <v>82</v>
      </c>
      <c r="C15" s="152" t="s">
        <v>83</v>
      </c>
      <c r="D15" s="153"/>
      <c r="E15" s="154">
        <v>1</v>
      </c>
      <c r="F15" s="170">
        <v>0</v>
      </c>
      <c r="G15" s="155">
        <f>E15*F15</f>
        <v>0</v>
      </c>
      <c r="H15"/>
      <c r="I15"/>
      <c r="M15"/>
      <c r="O15" s="149">
        <v>2</v>
      </c>
      <c r="AA15" s="121">
        <v>12</v>
      </c>
      <c r="AB15" s="121">
        <v>0</v>
      </c>
      <c r="AC15" s="121">
        <v>4</v>
      </c>
      <c r="AZ15" s="121">
        <v>1</v>
      </c>
      <c r="BA15" s="121">
        <f>IF(AZ15=1,G15,0)</f>
        <v>0</v>
      </c>
      <c r="BB15" s="121">
        <f>IF(AZ15=2,G15,0)</f>
        <v>0</v>
      </c>
      <c r="BC15" s="121">
        <f>IF(AZ15=3,G15,0)</f>
        <v>0</v>
      </c>
      <c r="BD15" s="121">
        <f>IF(AZ15=4,G15,0)</f>
        <v>0</v>
      </c>
      <c r="BE15" s="121">
        <f>IF(AZ15=5,G15,0)</f>
        <v>0</v>
      </c>
      <c r="CZ15" s="121">
        <v>0</v>
      </c>
    </row>
    <row r="16" spans="1:104" ht="12.75" customHeight="1">
      <c r="A16" s="156"/>
      <c r="B16" s="157"/>
      <c r="C16" s="168" t="s">
        <v>78</v>
      </c>
      <c r="D16" s="168"/>
      <c r="E16" s="168"/>
      <c r="F16" s="168"/>
      <c r="G16" s="168"/>
      <c r="H16"/>
      <c r="I16"/>
      <c r="M16"/>
      <c r="O16" s="149">
        <v>3</v>
      </c>
      <c r="AA16"/>
      <c r="AB16"/>
      <c r="AC16"/>
      <c r="AZ16"/>
      <c r="BA16"/>
      <c r="BB16"/>
      <c r="BC16"/>
      <c r="BD16"/>
      <c r="BE16"/>
      <c r="CZ16"/>
    </row>
    <row r="17" spans="1:104">
      <c r="A17" s="150">
        <v>5</v>
      </c>
      <c r="B17" s="151" t="s">
        <v>84</v>
      </c>
      <c r="C17" s="152" t="s">
        <v>85</v>
      </c>
      <c r="D17" s="153"/>
      <c r="E17" s="154">
        <v>1</v>
      </c>
      <c r="F17" s="170">
        <v>0</v>
      </c>
      <c r="G17" s="155">
        <f>E17*F17</f>
        <v>0</v>
      </c>
      <c r="H17"/>
      <c r="I17"/>
      <c r="M17"/>
      <c r="O17" s="149">
        <v>2</v>
      </c>
      <c r="AA17" s="121">
        <v>12</v>
      </c>
      <c r="AB17" s="121">
        <v>0</v>
      </c>
      <c r="AC17" s="121">
        <v>5</v>
      </c>
      <c r="AZ17" s="121">
        <v>1</v>
      </c>
      <c r="BA17" s="121">
        <f>IF(AZ17=1,G17,0)</f>
        <v>0</v>
      </c>
      <c r="BB17" s="121">
        <f>IF(AZ17=2,G17,0)</f>
        <v>0</v>
      </c>
      <c r="BC17" s="121">
        <f>IF(AZ17=3,G17,0)</f>
        <v>0</v>
      </c>
      <c r="BD17" s="121">
        <f>IF(AZ17=4,G17,0)</f>
        <v>0</v>
      </c>
      <c r="BE17" s="121">
        <f>IF(AZ17=5,G17,0)</f>
        <v>0</v>
      </c>
      <c r="CZ17" s="121">
        <v>0</v>
      </c>
    </row>
    <row r="18" spans="1:104">
      <c r="A18" s="158"/>
      <c r="B18" s="159" t="s">
        <v>86</v>
      </c>
      <c r="C18" s="160" t="str">
        <f>CONCATENATE(B7," ",C7)</f>
        <v>0 Ostatní náklady</v>
      </c>
      <c r="D18" s="158"/>
      <c r="E18" s="161"/>
      <c r="F18" s="161"/>
      <c r="G18" s="162">
        <f>SUM(G7:G17)</f>
        <v>0</v>
      </c>
      <c r="H18"/>
      <c r="I18"/>
      <c r="M18"/>
      <c r="O18" s="149">
        <v>4</v>
      </c>
      <c r="AA18"/>
      <c r="AB18"/>
      <c r="AC18"/>
      <c r="AZ18"/>
      <c r="BA18" s="163">
        <f>SUM(BA7:BA17)</f>
        <v>0</v>
      </c>
      <c r="BB18" s="163">
        <f>SUM(BB7:BB17)</f>
        <v>0</v>
      </c>
      <c r="BC18" s="163">
        <f>SUM(BC7:BC17)</f>
        <v>0</v>
      </c>
      <c r="BD18" s="163">
        <f>SUM(BD7:BD17)</f>
        <v>0</v>
      </c>
      <c r="BE18" s="163">
        <f>SUM(BE7:BE17)</f>
        <v>0</v>
      </c>
      <c r="CZ18"/>
    </row>
    <row r="19" spans="1:104">
      <c r="A19" s="142" t="s">
        <v>70</v>
      </c>
      <c r="B19" s="143" t="s">
        <v>87</v>
      </c>
      <c r="C19" s="144" t="s">
        <v>88</v>
      </c>
      <c r="D19" s="145"/>
      <c r="E19" s="146"/>
      <c r="F19" s="146"/>
      <c r="G19" s="147"/>
      <c r="H19" s="148"/>
      <c r="I19" s="148"/>
      <c r="M19"/>
      <c r="O19" s="149">
        <v>1</v>
      </c>
      <c r="AA19"/>
      <c r="AB19"/>
      <c r="AC19"/>
      <c r="AZ19"/>
      <c r="BA19"/>
      <c r="BB19"/>
      <c r="BC19"/>
      <c r="BD19"/>
      <c r="BE19"/>
      <c r="CZ19"/>
    </row>
    <row r="20" spans="1:104">
      <c r="A20" s="150">
        <v>6</v>
      </c>
      <c r="B20" s="151" t="s">
        <v>89</v>
      </c>
      <c r="C20" s="152" t="s">
        <v>90</v>
      </c>
      <c r="D20" s="153"/>
      <c r="E20" s="154">
        <v>1</v>
      </c>
      <c r="F20" s="170">
        <v>0</v>
      </c>
      <c r="G20" s="155">
        <f>E20*F20</f>
        <v>0</v>
      </c>
      <c r="M20"/>
      <c r="O20" s="149">
        <v>2</v>
      </c>
      <c r="AA20" s="121">
        <v>12</v>
      </c>
      <c r="AB20" s="121">
        <v>0</v>
      </c>
      <c r="AC20" s="121">
        <v>6</v>
      </c>
      <c r="AZ20" s="121">
        <v>1</v>
      </c>
      <c r="BA20" s="121">
        <f>IF(AZ20=1,G20,0)</f>
        <v>0</v>
      </c>
      <c r="BB20" s="121">
        <f>IF(AZ20=2,G20,0)</f>
        <v>0</v>
      </c>
      <c r="BC20" s="121">
        <f>IF(AZ20=3,G20,0)</f>
        <v>0</v>
      </c>
      <c r="BD20" s="121">
        <f>IF(AZ20=4,G20,0)</f>
        <v>0</v>
      </c>
      <c r="BE20" s="121">
        <f>IF(AZ20=5,G20,0)</f>
        <v>0</v>
      </c>
      <c r="CZ20" s="121">
        <v>0</v>
      </c>
    </row>
    <row r="21" spans="1:104" ht="12.75" customHeight="1">
      <c r="A21" s="156"/>
      <c r="B21" s="157"/>
      <c r="C21" s="168" t="s">
        <v>91</v>
      </c>
      <c r="D21" s="168"/>
      <c r="E21" s="168"/>
      <c r="F21" s="168"/>
      <c r="G21" s="168"/>
      <c r="M21"/>
      <c r="O21" s="149">
        <v>3</v>
      </c>
      <c r="AA21"/>
      <c r="AB21"/>
      <c r="AC21"/>
      <c r="AZ21"/>
      <c r="BA21"/>
      <c r="BB21"/>
      <c r="BC21"/>
      <c r="BD21"/>
      <c r="BE21"/>
      <c r="CZ21"/>
    </row>
    <row r="22" spans="1:104">
      <c r="A22" s="156"/>
      <c r="B22" s="157"/>
      <c r="C22" s="168"/>
      <c r="D22" s="168"/>
      <c r="E22" s="168"/>
      <c r="F22" s="168"/>
      <c r="G22" s="168"/>
      <c r="M22"/>
      <c r="O22" s="149">
        <v>3</v>
      </c>
      <c r="AA22"/>
      <c r="AB22"/>
      <c r="AC22"/>
      <c r="AZ22"/>
      <c r="BA22"/>
      <c r="BB22"/>
      <c r="BC22"/>
      <c r="BD22"/>
      <c r="BE22"/>
      <c r="CZ22"/>
    </row>
    <row r="23" spans="1:104" ht="12.75" customHeight="1">
      <c r="A23" s="156"/>
      <c r="B23" s="157"/>
      <c r="C23" s="168" t="s">
        <v>92</v>
      </c>
      <c r="D23" s="168"/>
      <c r="E23" s="168"/>
      <c r="F23" s="168"/>
      <c r="G23" s="168"/>
      <c r="M23"/>
      <c r="O23" s="149">
        <v>3</v>
      </c>
      <c r="AA23"/>
      <c r="AB23"/>
      <c r="AC23"/>
      <c r="AZ23"/>
      <c r="BA23"/>
      <c r="BB23"/>
      <c r="BC23"/>
      <c r="BD23"/>
      <c r="BE23"/>
      <c r="CZ23"/>
    </row>
    <row r="24" spans="1:104">
      <c r="A24" s="156"/>
      <c r="B24" s="157"/>
      <c r="C24" s="168"/>
      <c r="D24" s="168"/>
      <c r="E24" s="168"/>
      <c r="F24" s="168"/>
      <c r="G24" s="168"/>
      <c r="M24"/>
      <c r="O24" s="149">
        <v>3</v>
      </c>
      <c r="AA24"/>
      <c r="AB24"/>
      <c r="AC24"/>
      <c r="AZ24"/>
      <c r="BA24"/>
      <c r="BB24"/>
      <c r="BC24"/>
      <c r="BD24"/>
      <c r="BE24"/>
      <c r="CZ24"/>
    </row>
    <row r="25" spans="1:104" ht="12.75" customHeight="1">
      <c r="A25" s="156"/>
      <c r="B25" s="157"/>
      <c r="C25" s="168" t="s">
        <v>93</v>
      </c>
      <c r="D25" s="168"/>
      <c r="E25" s="168"/>
      <c r="F25" s="168"/>
      <c r="G25" s="168"/>
      <c r="M25"/>
      <c r="O25" s="149">
        <v>3</v>
      </c>
      <c r="AA25"/>
      <c r="AB25"/>
      <c r="AC25"/>
      <c r="AZ25"/>
      <c r="BA25"/>
      <c r="BB25"/>
      <c r="BC25"/>
      <c r="BD25"/>
      <c r="BE25"/>
      <c r="CZ25"/>
    </row>
    <row r="26" spans="1:104">
      <c r="A26" s="150">
        <v>7</v>
      </c>
      <c r="B26" s="151" t="s">
        <v>94</v>
      </c>
      <c r="C26" s="152" t="s">
        <v>95</v>
      </c>
      <c r="D26" s="153"/>
      <c r="E26" s="154">
        <v>1</v>
      </c>
      <c r="F26" s="170">
        <v>0</v>
      </c>
      <c r="G26" s="155">
        <f>E26*F26</f>
        <v>0</v>
      </c>
      <c r="M26"/>
      <c r="O26" s="149">
        <v>2</v>
      </c>
      <c r="AA26" s="121">
        <v>12</v>
      </c>
      <c r="AB26" s="121">
        <v>0</v>
      </c>
      <c r="AC26" s="121">
        <v>7</v>
      </c>
      <c r="AZ26" s="121">
        <v>1</v>
      </c>
      <c r="BA26" s="121">
        <f>IF(AZ26=1,G26,0)</f>
        <v>0</v>
      </c>
      <c r="BB26" s="121">
        <f>IF(AZ26=2,G26,0)</f>
        <v>0</v>
      </c>
      <c r="BC26" s="121">
        <f>IF(AZ26=3,G26,0)</f>
        <v>0</v>
      </c>
      <c r="BD26" s="121">
        <f>IF(AZ26=4,G26,0)</f>
        <v>0</v>
      </c>
      <c r="BE26" s="121">
        <f>IF(AZ26=5,G26,0)</f>
        <v>0</v>
      </c>
      <c r="CZ26" s="121">
        <v>0</v>
      </c>
    </row>
    <row r="27" spans="1:104" ht="12.75" customHeight="1">
      <c r="A27" s="156"/>
      <c r="B27" s="157"/>
      <c r="C27" s="168" t="s">
        <v>96</v>
      </c>
      <c r="D27" s="168"/>
      <c r="E27" s="168"/>
      <c r="F27" s="168"/>
      <c r="G27" s="168"/>
      <c r="M27"/>
      <c r="O27" s="149">
        <v>3</v>
      </c>
      <c r="AA27"/>
      <c r="AB27"/>
      <c r="AC27"/>
      <c r="AZ27"/>
      <c r="BA27"/>
      <c r="BB27"/>
      <c r="BC27"/>
      <c r="BD27"/>
      <c r="BE27"/>
      <c r="CZ27"/>
    </row>
    <row r="28" spans="1:104">
      <c r="A28" s="150">
        <v>8</v>
      </c>
      <c r="B28" s="151" t="s">
        <v>97</v>
      </c>
      <c r="C28" s="152" t="s">
        <v>98</v>
      </c>
      <c r="D28" s="153"/>
      <c r="E28" s="154">
        <v>20</v>
      </c>
      <c r="F28" s="170">
        <v>0</v>
      </c>
      <c r="G28" s="155">
        <f>E28*F28</f>
        <v>0</v>
      </c>
      <c r="M28"/>
      <c r="O28" s="149">
        <v>2</v>
      </c>
      <c r="AA28" s="121">
        <v>12</v>
      </c>
      <c r="AB28" s="121">
        <v>0</v>
      </c>
      <c r="AC28" s="121">
        <v>8</v>
      </c>
      <c r="AZ28" s="121">
        <v>1</v>
      </c>
      <c r="BA28" s="121">
        <f>IF(AZ28=1,G28,0)</f>
        <v>0</v>
      </c>
      <c r="BB28" s="121">
        <f>IF(AZ28=2,G28,0)</f>
        <v>0</v>
      </c>
      <c r="BC28" s="121">
        <f>IF(AZ28=3,G28,0)</f>
        <v>0</v>
      </c>
      <c r="BD28" s="121">
        <f>IF(AZ28=4,G28,0)</f>
        <v>0</v>
      </c>
      <c r="BE28" s="121">
        <f>IF(AZ28=5,G28,0)</f>
        <v>0</v>
      </c>
      <c r="CZ28" s="121">
        <v>0</v>
      </c>
    </row>
    <row r="29" spans="1:104" ht="12.75" customHeight="1">
      <c r="A29" s="156"/>
      <c r="B29" s="157"/>
      <c r="C29" s="168" t="s">
        <v>99</v>
      </c>
      <c r="D29" s="168"/>
      <c r="E29" s="168"/>
      <c r="F29" s="168"/>
      <c r="G29" s="168"/>
      <c r="M29"/>
      <c r="O29" s="149">
        <v>3</v>
      </c>
      <c r="AA29"/>
      <c r="AB29"/>
      <c r="AC29"/>
      <c r="AZ29"/>
      <c r="BA29"/>
      <c r="BB29"/>
      <c r="BC29"/>
      <c r="BD29"/>
      <c r="BE29"/>
      <c r="CZ29"/>
    </row>
    <row r="30" spans="1:104">
      <c r="A30" s="156"/>
      <c r="B30" s="157"/>
      <c r="C30" s="168"/>
      <c r="D30" s="168"/>
      <c r="E30" s="168"/>
      <c r="F30" s="168"/>
      <c r="G30" s="168"/>
      <c r="M30"/>
      <c r="O30" s="149">
        <v>3</v>
      </c>
      <c r="AA30"/>
      <c r="AB30"/>
      <c r="AC30"/>
      <c r="AZ30"/>
      <c r="BA30"/>
      <c r="BB30"/>
      <c r="BC30"/>
      <c r="BD30"/>
      <c r="BE30"/>
      <c r="CZ30"/>
    </row>
    <row r="31" spans="1:104" ht="12.75" customHeight="1">
      <c r="A31" s="156"/>
      <c r="B31" s="157"/>
      <c r="C31" s="169" t="s">
        <v>100</v>
      </c>
      <c r="D31" s="169"/>
      <c r="E31" s="164">
        <v>0</v>
      </c>
      <c r="F31" s="165"/>
      <c r="G31" s="166"/>
      <c r="M31" s="167" t="s">
        <v>100</v>
      </c>
      <c r="O31" s="149"/>
      <c r="AA31"/>
      <c r="AB31"/>
      <c r="AC31"/>
      <c r="AZ31"/>
      <c r="BA31"/>
      <c r="BB31"/>
      <c r="BC31"/>
      <c r="BD31"/>
      <c r="BE31"/>
      <c r="CZ31"/>
    </row>
    <row r="32" spans="1:104">
      <c r="A32" s="156"/>
      <c r="B32" s="157"/>
      <c r="C32" s="169">
        <v>4</v>
      </c>
      <c r="D32" s="169"/>
      <c r="E32" s="164">
        <v>4</v>
      </c>
      <c r="F32" s="165"/>
      <c r="G32" s="166"/>
      <c r="M32" s="167">
        <v>4</v>
      </c>
      <c r="O32" s="149"/>
      <c r="AA32"/>
      <c r="AB32"/>
      <c r="AC32"/>
      <c r="AZ32"/>
      <c r="BA32"/>
      <c r="BB32"/>
      <c r="BC32"/>
      <c r="BD32"/>
      <c r="BE32"/>
      <c r="CZ32"/>
    </row>
    <row r="33" spans="1:104" ht="12.75" customHeight="1">
      <c r="A33" s="156"/>
      <c r="B33" s="157"/>
      <c r="C33" s="169" t="s">
        <v>101</v>
      </c>
      <c r="D33" s="169"/>
      <c r="E33" s="164">
        <v>0</v>
      </c>
      <c r="F33" s="165"/>
      <c r="G33" s="166"/>
      <c r="M33" s="167" t="s">
        <v>101</v>
      </c>
      <c r="O33" s="149"/>
      <c r="AA33"/>
      <c r="AB33"/>
      <c r="AC33"/>
      <c r="AZ33"/>
      <c r="BA33"/>
      <c r="BB33"/>
      <c r="BC33"/>
      <c r="BD33"/>
      <c r="BE33"/>
      <c r="CZ33"/>
    </row>
    <row r="34" spans="1:104">
      <c r="A34" s="156"/>
      <c r="B34" s="157"/>
      <c r="C34" s="169">
        <v>6</v>
      </c>
      <c r="D34" s="169"/>
      <c r="E34" s="164">
        <v>6</v>
      </c>
      <c r="F34" s="165"/>
      <c r="G34" s="166"/>
      <c r="M34" s="167">
        <v>6</v>
      </c>
      <c r="O34" s="149"/>
      <c r="AA34"/>
      <c r="AB34"/>
      <c r="AC34"/>
      <c r="AZ34"/>
      <c r="BA34"/>
      <c r="BB34"/>
      <c r="BC34"/>
      <c r="BD34"/>
      <c r="BE34"/>
      <c r="CZ34"/>
    </row>
    <row r="35" spans="1:104" ht="12.75" customHeight="1">
      <c r="A35" s="156"/>
      <c r="B35" s="157"/>
      <c r="C35" s="169" t="s">
        <v>102</v>
      </c>
      <c r="D35" s="169"/>
      <c r="E35" s="164">
        <v>0</v>
      </c>
      <c r="F35" s="165"/>
      <c r="G35" s="166"/>
      <c r="M35" s="167" t="s">
        <v>102</v>
      </c>
      <c r="O35" s="149"/>
      <c r="AA35"/>
      <c r="AB35"/>
      <c r="AC35"/>
      <c r="AZ35"/>
      <c r="BA35"/>
      <c r="BB35"/>
      <c r="BC35"/>
      <c r="BD35"/>
      <c r="BE35"/>
      <c r="CZ35"/>
    </row>
    <row r="36" spans="1:104">
      <c r="A36" s="156"/>
      <c r="B36" s="157"/>
      <c r="C36" s="169">
        <v>4</v>
      </c>
      <c r="D36" s="169"/>
      <c r="E36" s="164">
        <v>4</v>
      </c>
      <c r="F36" s="165"/>
      <c r="G36" s="166"/>
      <c r="M36" s="167">
        <v>4</v>
      </c>
      <c r="O36" s="149"/>
      <c r="AA36"/>
      <c r="AB36"/>
      <c r="AC36"/>
      <c r="AZ36"/>
      <c r="BA36"/>
      <c r="BB36"/>
      <c r="BC36"/>
      <c r="BD36"/>
      <c r="BE36"/>
      <c r="CZ36"/>
    </row>
    <row r="37" spans="1:104" ht="12.75" customHeight="1">
      <c r="A37" s="156"/>
      <c r="B37" s="157"/>
      <c r="C37" s="169" t="s">
        <v>103</v>
      </c>
      <c r="D37" s="169"/>
      <c r="E37" s="164">
        <v>0</v>
      </c>
      <c r="F37" s="165"/>
      <c r="G37" s="166"/>
      <c r="M37" s="167" t="s">
        <v>103</v>
      </c>
      <c r="O37" s="149"/>
      <c r="AA37"/>
      <c r="AB37"/>
      <c r="AC37"/>
      <c r="AZ37"/>
      <c r="BA37"/>
      <c r="BB37"/>
      <c r="BC37"/>
      <c r="BD37"/>
      <c r="BE37"/>
      <c r="CZ37"/>
    </row>
    <row r="38" spans="1:104">
      <c r="A38" s="156"/>
      <c r="B38" s="157"/>
      <c r="C38" s="169">
        <v>6</v>
      </c>
      <c r="D38" s="169"/>
      <c r="E38" s="164">
        <v>6</v>
      </c>
      <c r="F38" s="165"/>
      <c r="G38" s="166"/>
      <c r="M38" s="167">
        <v>6</v>
      </c>
      <c r="O38" s="149"/>
      <c r="AA38"/>
      <c r="AB38"/>
      <c r="AC38"/>
      <c r="AZ38"/>
      <c r="BA38"/>
      <c r="BB38"/>
      <c r="BC38"/>
      <c r="BD38"/>
      <c r="BE38"/>
      <c r="CZ38"/>
    </row>
    <row r="39" spans="1:104">
      <c r="A39" s="150">
        <v>9</v>
      </c>
      <c r="B39" s="151" t="s">
        <v>104</v>
      </c>
      <c r="C39" s="152" t="s">
        <v>105</v>
      </c>
      <c r="D39" s="153"/>
      <c r="E39" s="154">
        <v>1</v>
      </c>
      <c r="F39" s="170">
        <v>0</v>
      </c>
      <c r="G39" s="155">
        <f>E39*F39</f>
        <v>0</v>
      </c>
      <c r="O39" s="149">
        <v>2</v>
      </c>
      <c r="AA39" s="121">
        <v>12</v>
      </c>
      <c r="AB39" s="121">
        <v>0</v>
      </c>
      <c r="AC39" s="121">
        <v>9</v>
      </c>
      <c r="AZ39" s="121">
        <v>1</v>
      </c>
      <c r="BA39" s="121">
        <f>IF(AZ39=1,G39,0)</f>
        <v>0</v>
      </c>
      <c r="BB39" s="121">
        <f>IF(AZ39=2,G39,0)</f>
        <v>0</v>
      </c>
      <c r="BC39" s="121">
        <f>IF(AZ39=3,G39,0)</f>
        <v>0</v>
      </c>
      <c r="BD39" s="121">
        <f>IF(AZ39=4,G39,0)</f>
        <v>0</v>
      </c>
      <c r="BE39" s="121">
        <f>IF(AZ39=5,G39,0)</f>
        <v>0</v>
      </c>
      <c r="CZ39" s="121">
        <v>0</v>
      </c>
    </row>
    <row r="40" spans="1:104" ht="12.75" customHeight="1">
      <c r="A40" s="156"/>
      <c r="B40" s="157"/>
      <c r="C40" s="168" t="s">
        <v>106</v>
      </c>
      <c r="D40" s="168"/>
      <c r="E40" s="168"/>
      <c r="F40" s="168"/>
      <c r="G40" s="168"/>
      <c r="O40" s="149">
        <v>3</v>
      </c>
      <c r="AA40"/>
      <c r="AB40"/>
      <c r="AC40"/>
      <c r="AZ40"/>
      <c r="BA40"/>
      <c r="BB40"/>
      <c r="BC40"/>
      <c r="BD40"/>
      <c r="BE40"/>
      <c r="CZ40"/>
    </row>
    <row r="41" spans="1:104">
      <c r="A41" s="156"/>
      <c r="B41" s="157"/>
      <c r="C41" s="168"/>
      <c r="D41" s="168"/>
      <c r="E41" s="168"/>
      <c r="F41" s="168"/>
      <c r="G41" s="168"/>
      <c r="O41" s="149">
        <v>3</v>
      </c>
      <c r="AA41"/>
      <c r="AB41"/>
      <c r="AC41"/>
      <c r="AZ41"/>
      <c r="BA41"/>
      <c r="BB41"/>
      <c r="BC41"/>
      <c r="BD41"/>
      <c r="BE41"/>
      <c r="CZ41"/>
    </row>
    <row r="42" spans="1:104" ht="12.75" customHeight="1">
      <c r="A42" s="156"/>
      <c r="B42" s="157"/>
      <c r="C42" s="168" t="s">
        <v>107</v>
      </c>
      <c r="D42" s="168"/>
      <c r="E42" s="168"/>
      <c r="F42" s="168"/>
      <c r="G42" s="168"/>
      <c r="O42" s="149">
        <v>3</v>
      </c>
      <c r="AA42"/>
      <c r="AB42"/>
      <c r="AC42"/>
      <c r="AZ42"/>
      <c r="BA42"/>
      <c r="BB42"/>
      <c r="BC42"/>
      <c r="BD42"/>
      <c r="BE42"/>
      <c r="CZ42"/>
    </row>
    <row r="43" spans="1:104">
      <c r="A43" s="150">
        <v>10</v>
      </c>
      <c r="B43" s="151" t="s">
        <v>108</v>
      </c>
      <c r="C43" s="152" t="s">
        <v>109</v>
      </c>
      <c r="D43" s="153"/>
      <c r="E43" s="154">
        <v>1</v>
      </c>
      <c r="F43" s="170">
        <v>0</v>
      </c>
      <c r="G43" s="155">
        <f>E43*F43</f>
        <v>0</v>
      </c>
      <c r="O43" s="149">
        <v>2</v>
      </c>
      <c r="AA43" s="121">
        <v>12</v>
      </c>
      <c r="AB43" s="121">
        <v>0</v>
      </c>
      <c r="AC43" s="121">
        <v>10</v>
      </c>
      <c r="AZ43" s="121">
        <v>1</v>
      </c>
      <c r="BA43" s="121">
        <f>IF(AZ43=1,G43,0)</f>
        <v>0</v>
      </c>
      <c r="BB43" s="121">
        <f>IF(AZ43=2,G43,0)</f>
        <v>0</v>
      </c>
      <c r="BC43" s="121">
        <f>IF(AZ43=3,G43,0)</f>
        <v>0</v>
      </c>
      <c r="BD43" s="121">
        <f>IF(AZ43=4,G43,0)</f>
        <v>0</v>
      </c>
      <c r="BE43" s="121">
        <f>IF(AZ43=5,G43,0)</f>
        <v>0</v>
      </c>
      <c r="CZ43" s="121">
        <v>0</v>
      </c>
    </row>
    <row r="44" spans="1:104" ht="12.75" customHeight="1">
      <c r="A44" s="156"/>
      <c r="B44" s="157"/>
      <c r="C44" s="168" t="s">
        <v>110</v>
      </c>
      <c r="D44" s="168"/>
      <c r="E44" s="168"/>
      <c r="F44" s="168"/>
      <c r="G44" s="168"/>
      <c r="O44" s="149">
        <v>3</v>
      </c>
      <c r="AA44"/>
      <c r="AB44"/>
      <c r="AC44"/>
      <c r="AZ44"/>
      <c r="BA44"/>
      <c r="BB44"/>
      <c r="BC44"/>
      <c r="BD44"/>
      <c r="BE44"/>
      <c r="CZ44"/>
    </row>
    <row r="45" spans="1:104">
      <c r="A45" s="156"/>
      <c r="B45" s="157"/>
      <c r="C45" s="168"/>
      <c r="D45" s="168"/>
      <c r="E45" s="168"/>
      <c r="F45" s="168"/>
      <c r="G45" s="168"/>
      <c r="O45" s="149">
        <v>3</v>
      </c>
      <c r="AA45"/>
      <c r="AB45"/>
      <c r="AC45"/>
      <c r="AZ45"/>
      <c r="BA45"/>
      <c r="BB45"/>
      <c r="BC45"/>
      <c r="BD45"/>
      <c r="BE45"/>
      <c r="CZ45"/>
    </row>
    <row r="46" spans="1:104">
      <c r="A46" s="150">
        <v>11</v>
      </c>
      <c r="B46" s="151" t="s">
        <v>111</v>
      </c>
      <c r="C46" s="152" t="s">
        <v>112</v>
      </c>
      <c r="D46" s="153"/>
      <c r="E46" s="154">
        <v>1</v>
      </c>
      <c r="F46" s="170">
        <v>0</v>
      </c>
      <c r="G46" s="155">
        <f>E46*F46</f>
        <v>0</v>
      </c>
      <c r="O46" s="149">
        <v>2</v>
      </c>
      <c r="AA46" s="121">
        <v>12</v>
      </c>
      <c r="AB46" s="121">
        <v>0</v>
      </c>
      <c r="AC46" s="121">
        <v>11</v>
      </c>
      <c r="AZ46" s="121">
        <v>1</v>
      </c>
      <c r="BA46" s="121">
        <f>IF(AZ46=1,G46,0)</f>
        <v>0</v>
      </c>
      <c r="BB46" s="121">
        <f>IF(AZ46=2,G46,0)</f>
        <v>0</v>
      </c>
      <c r="BC46" s="121">
        <f>IF(AZ46=3,G46,0)</f>
        <v>0</v>
      </c>
      <c r="BD46" s="121">
        <f>IF(AZ46=4,G46,0)</f>
        <v>0</v>
      </c>
      <c r="BE46" s="121">
        <f>IF(AZ46=5,G46,0)</f>
        <v>0</v>
      </c>
      <c r="CZ46" s="121">
        <v>0</v>
      </c>
    </row>
    <row r="47" spans="1:104" ht="12.75" customHeight="1">
      <c r="A47" s="156"/>
      <c r="B47" s="157"/>
      <c r="C47" s="168" t="s">
        <v>113</v>
      </c>
      <c r="D47" s="168"/>
      <c r="E47" s="168"/>
      <c r="F47" s="168"/>
      <c r="G47" s="168"/>
      <c r="O47" s="149">
        <v>3</v>
      </c>
      <c r="BA47"/>
      <c r="BB47"/>
      <c r="BC47"/>
      <c r="BD47"/>
      <c r="BE47"/>
    </row>
    <row r="48" spans="1:104">
      <c r="A48" s="158"/>
      <c r="B48" s="159" t="s">
        <v>86</v>
      </c>
      <c r="C48" s="160" t="str">
        <f>CONCATENATE(B19," ",C19)</f>
        <v>00 Vedlejší náklady</v>
      </c>
      <c r="D48" s="158"/>
      <c r="E48" s="161"/>
      <c r="F48" s="161"/>
      <c r="G48" s="162">
        <f>SUM(G19:G47)</f>
        <v>0</v>
      </c>
      <c r="O48" s="149">
        <v>4</v>
      </c>
      <c r="BA48" s="163">
        <f>SUM(BA19:BA47)</f>
        <v>0</v>
      </c>
      <c r="BB48" s="163">
        <f>SUM(BB19:BB47)</f>
        <v>0</v>
      </c>
      <c r="BC48" s="163">
        <f>SUM(BC19:BC47)</f>
        <v>0</v>
      </c>
      <c r="BD48" s="163">
        <f>SUM(BD19:BD47)</f>
        <v>0</v>
      </c>
      <c r="BE48" s="163">
        <f>SUM(BE19:BE47)</f>
        <v>0</v>
      </c>
    </row>
  </sheetData>
  <sheetProtection algorithmName="SHA-512" hashValue="ZrGP3p+dBMgARemPYM0wKzU2Plo8PLv1LlIMDaud0VYNv2VBfmHeSGRMjK5fa22I/RrCh3/zR2Q5iu32Y3jZpQ==" saltValue="jw/18y65hSitXxlvX0tuag==" spinCount="100000" sheet="1" objects="1" scenarios="1"/>
  <protectedRanges>
    <protectedRange sqref="F8 F11 F13 F15 F17 F20 F26 F28 F39 F43 F46" name="Oblast1"/>
  </protectedRanges>
  <mergeCells count="31">
    <mergeCell ref="C47:G47"/>
    <mergeCell ref="C40:G40"/>
    <mergeCell ref="C41:G41"/>
    <mergeCell ref="C42:G42"/>
    <mergeCell ref="C44:G44"/>
    <mergeCell ref="C45:G45"/>
    <mergeCell ref="C34:D34"/>
    <mergeCell ref="C35:D35"/>
    <mergeCell ref="C36:D36"/>
    <mergeCell ref="C37:D37"/>
    <mergeCell ref="C38:D38"/>
    <mergeCell ref="C29:G29"/>
    <mergeCell ref="C30:G30"/>
    <mergeCell ref="C31:D31"/>
    <mergeCell ref="C32:D32"/>
    <mergeCell ref="C33:D33"/>
    <mergeCell ref="C22:G22"/>
    <mergeCell ref="C23:G23"/>
    <mergeCell ref="C24:G24"/>
    <mergeCell ref="C25:G25"/>
    <mergeCell ref="C27:G27"/>
    <mergeCell ref="C10:G10"/>
    <mergeCell ref="C12:G12"/>
    <mergeCell ref="C14:G14"/>
    <mergeCell ref="C16:G16"/>
    <mergeCell ref="C21:G21"/>
    <mergeCell ref="A1:G1"/>
    <mergeCell ref="A3:B3"/>
    <mergeCell ref="A4:B4"/>
    <mergeCell ref="E4:G4"/>
    <mergeCell ref="C9:G9"/>
  </mergeCells>
  <pageMargins left="0.59027777777777801" right="0.39374999999999999" top="0.196527777777778" bottom="0.196527777777778" header="0.51180555555555496" footer="0.196527777777778"/>
  <pageSetup paperSize="0" scale="0" firstPageNumber="0" orientation="portrait" usePrinterDefaults="0" horizontalDpi="0" verticalDpi="0" copies="0"/>
  <headerFooter>
    <oddFooter>&amp;CStránka &amp;P z &amp;N</oddFooter>
  </headerFooter>
</worksheet>
</file>

<file path=docProps/app.xml><?xml version="1.0" encoding="utf-8"?>
<Properties xmlns="http://schemas.openxmlformats.org/officeDocument/2006/extended-properties" xmlns:vt="http://schemas.openxmlformats.org/officeDocument/2006/docPropsVTypes">
  <TotalTime>33</TotalTime>
  <Application>Microsoft Excel</Application>
  <DocSecurity>0</DocSecurity>
  <ScaleCrop>false</ScaleCrop>
  <HeadingPairs>
    <vt:vector size="4" baseType="variant">
      <vt:variant>
        <vt:lpstr>listy</vt:lpstr>
      </vt:variant>
      <vt:variant>
        <vt:i4>3</vt:i4>
      </vt:variant>
      <vt:variant>
        <vt:lpstr>Pojmenované oblasti</vt:lpstr>
      </vt:variant>
      <vt:variant>
        <vt:i4>39</vt:i4>
      </vt:variant>
    </vt:vector>
  </HeadingPairs>
  <TitlesOfParts>
    <vt:vector size="42" baseType="lpstr">
      <vt:lpstr>Krycí list</vt:lpstr>
      <vt:lpstr>Rekapitulace</vt:lpstr>
      <vt:lpstr>Položky</vt:lpstr>
      <vt:lpstr>cisloobjektu</vt:lpstr>
      <vt:lpstr>cislostavby</vt:lpstr>
      <vt:lpstr>Datum</vt:lpstr>
      <vt:lpstr>Dil</vt:lpstr>
      <vt:lpstr>Dodavka</vt:lpstr>
      <vt:lpstr>HSV</vt:lpstr>
      <vt:lpstr>HZS</vt:lpstr>
      <vt:lpstr>JKSO</vt:lpstr>
      <vt:lpstr>MJ</vt:lpstr>
      <vt:lpstr>Mont</vt:lpstr>
      <vt:lpstr>NazevDilu</vt:lpstr>
      <vt:lpstr>nazevobjektu</vt:lpstr>
      <vt:lpstr>nazevstavby</vt:lpstr>
      <vt:lpstr>Položky!Názvy_tisku</vt:lpstr>
      <vt:lpstr>Rekapitulace!Názvy_tisku</vt:lpstr>
      <vt:lpstr>Objednatel</vt:lpstr>
      <vt:lpstr>'Krycí list'!Oblast_tisku</vt:lpstr>
      <vt:lpstr>Položky!Oblast_tisku</vt:lpstr>
      <vt:lpstr>Rekapitulace!Oblast_tisku</vt:lpstr>
      <vt:lpstr>PocetMJ</vt:lpstr>
      <vt:lpstr>Poznamka</vt:lpstr>
      <vt:lpstr>Projektant</vt:lpstr>
      <vt:lpstr>PSV</vt:lpstr>
      <vt:lpstr>SloupecCC</vt:lpstr>
      <vt:lpstr>SloupecCisloPol</vt:lpstr>
      <vt:lpstr>SloupecJC</vt:lpstr>
      <vt:lpstr>SloupecMJ</vt:lpstr>
      <vt:lpstr>SloupecMnozstvi</vt:lpstr>
      <vt:lpstr>SloupecNazPol</vt:lpstr>
      <vt:lpstr>SloupecPC</vt:lpstr>
      <vt:lpstr>VRN</vt:lpstr>
      <vt:lpstr>VRNKc</vt:lpstr>
      <vt:lpstr>VRNnazev</vt:lpstr>
      <vt:lpstr>VRNproc</vt:lpstr>
      <vt:lpstr>VRNzakl</vt:lpstr>
      <vt:lpstr>Zakazka</vt:lpstr>
      <vt:lpstr>Zaklad22</vt:lpstr>
      <vt:lpstr>Zaklad5</vt:lpstr>
      <vt:lpstr>Zhotovitel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Pavel Němčanský</dc:creator>
  <cp:lastModifiedBy>Malý Michal Ing.</cp:lastModifiedBy>
  <cp:revision>1</cp:revision>
  <dcterms:created xsi:type="dcterms:W3CDTF">2018-01-11T09:20:59Z</dcterms:created>
  <dcterms:modified xsi:type="dcterms:W3CDTF">2018-10-25T10:55:59Z</dcterms:modified>
  <dc:language>cs-CZ</dc:language>
</cp:coreProperties>
</file>